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defaultThemeVersion="124226"/>
  <mc:AlternateContent xmlns:mc="http://schemas.openxmlformats.org/markup-compatibility/2006">
    <mc:Choice Requires="x15">
      <x15ac:absPath xmlns:x15ac="http://schemas.microsoft.com/office/spreadsheetml/2010/11/ac" url="F:\Administration\Financial Services\Travel Policy &amp; Forms\"/>
    </mc:Choice>
  </mc:AlternateContent>
  <xr:revisionPtr revIDLastSave="0" documentId="13_ncr:1_{EE550988-FEF0-4CE6-8691-9CFA60F0FA22}" xr6:coauthVersionLast="47" xr6:coauthVersionMax="47" xr10:uidLastSave="{00000000-0000-0000-0000-000000000000}"/>
  <bookViews>
    <workbookView xWindow="30612" yWindow="-108" windowWidth="30936" windowHeight="16776" activeTab="3" xr2:uid="{00000000-000D-0000-FFFF-FFFF00000000}"/>
  </bookViews>
  <sheets>
    <sheet name="Review Checklist" sheetId="18" r:id="rId1"/>
    <sheet name="Quick Reference Guide" sheetId="17" r:id="rId2"/>
    <sheet name="Instructions" sheetId="19" r:id="rId3"/>
    <sheet name="Page 1" sheetId="1" r:id="rId4"/>
    <sheet name="Page 2" sheetId="2" r:id="rId5"/>
    <sheet name="Page 3 " sheetId="5" r:id="rId6"/>
    <sheet name="Page 4 " sheetId="6" r:id="rId7"/>
    <sheet name="Page 5" sheetId="7" r:id="rId8"/>
    <sheet name="Page 6" sheetId="8" r:id="rId9"/>
    <sheet name="Page 7" sheetId="9" r:id="rId10"/>
    <sheet name="Page 8" sheetId="10" r:id="rId11"/>
    <sheet name="Private Car Mileage Tracking_1A" sheetId="11" r:id="rId12"/>
    <sheet name="Private Car Mileage Tracking_1B" sheetId="13" r:id="rId13"/>
    <sheet name="Private Car Mileage Tracking_1C" sheetId="14" r:id="rId14"/>
    <sheet name="Lookups" sheetId="16" state="hidden" r:id="rId15"/>
  </sheets>
  <definedNames>
    <definedName name="_xlnm.Print_Area" localSheetId="3">'Page 1'!$A$1:$X$60</definedName>
    <definedName name="_xlnm.Print_Area" localSheetId="4">'Page 2'!$B$1:$Y$48</definedName>
    <definedName name="_xlnm.Print_Area" localSheetId="5">'Page 3 '!$A$1:$X$53</definedName>
    <definedName name="_xlnm.Print_Area" localSheetId="6">'Page 4 '!$A$1:$X$53</definedName>
    <definedName name="_xlnm.Print_Area" localSheetId="7">'Page 5'!$A$1:$X$53</definedName>
    <definedName name="_xlnm.Print_Area" localSheetId="8">'Page 6'!$A$1:$X$53</definedName>
    <definedName name="_xlnm.Print_Area" localSheetId="9">'Page 7'!$A$1:$X$53</definedName>
    <definedName name="_xlnm.Print_Area" localSheetId="10">'Page 8'!$A$1:$X$53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56" i="1" l="1"/>
  <c r="N57" i="1"/>
  <c r="F5" i="11"/>
  <c r="E5" i="11"/>
  <c r="J12" i="11"/>
  <c r="M46" i="2"/>
  <c r="L12" i="5" s="1"/>
  <c r="L51" i="5" s="1"/>
  <c r="N55" i="1"/>
  <c r="N54" i="1"/>
  <c r="N53" i="1"/>
  <c r="G56" i="1"/>
  <c r="G55" i="1"/>
  <c r="G54" i="1"/>
  <c r="G53" i="1"/>
  <c r="AD10" i="1"/>
  <c r="AB10" i="1"/>
  <c r="AC10" i="1" s="1"/>
  <c r="M40" i="1" s="1"/>
  <c r="O24" i="10"/>
  <c r="P12" i="2"/>
  <c r="F5" i="14"/>
  <c r="E5" i="14"/>
  <c r="F5" i="13"/>
  <c r="E5" i="13"/>
  <c r="AA13" i="1"/>
  <c r="I19" i="17"/>
  <c r="I20" i="17"/>
  <c r="I18" i="17"/>
  <c r="G19" i="17"/>
  <c r="G20" i="17"/>
  <c r="G18" i="17"/>
  <c r="J46" i="10"/>
  <c r="K46" i="10" s="1"/>
  <c r="J39" i="10"/>
  <c r="K39" i="10" s="1"/>
  <c r="J32" i="10"/>
  <c r="K32" i="10" s="1"/>
  <c r="J25" i="10"/>
  <c r="K25" i="10" s="1"/>
  <c r="J18" i="10"/>
  <c r="K18" i="10" s="1"/>
  <c r="J46" i="9"/>
  <c r="K46" i="9" s="1"/>
  <c r="J39" i="9"/>
  <c r="K39" i="9" s="1"/>
  <c r="J32" i="9"/>
  <c r="K32" i="9" s="1"/>
  <c r="J25" i="9"/>
  <c r="K25" i="9" s="1"/>
  <c r="J18" i="9"/>
  <c r="K18" i="9" s="1"/>
  <c r="J46" i="8"/>
  <c r="K46" i="8" s="1"/>
  <c r="J39" i="8"/>
  <c r="K39" i="8" s="1"/>
  <c r="J32" i="8"/>
  <c r="K32" i="8" s="1"/>
  <c r="J25" i="8"/>
  <c r="K25" i="8" s="1"/>
  <c r="J18" i="8"/>
  <c r="K18" i="8" s="1"/>
  <c r="J46" i="7"/>
  <c r="K46" i="7" s="1"/>
  <c r="J39" i="7"/>
  <c r="K39" i="7" s="1"/>
  <c r="J32" i="7"/>
  <c r="K32" i="7" s="1"/>
  <c r="J25" i="7"/>
  <c r="K25" i="7" s="1"/>
  <c r="J18" i="7"/>
  <c r="K18" i="7" s="1"/>
  <c r="J46" i="6"/>
  <c r="K46" i="6" s="1"/>
  <c r="J39" i="6"/>
  <c r="K39" i="6" s="1"/>
  <c r="J32" i="6"/>
  <c r="K32" i="6" s="1"/>
  <c r="J25" i="6"/>
  <c r="K25" i="6" s="1"/>
  <c r="J18" i="6"/>
  <c r="K18" i="6" s="1"/>
  <c r="J46" i="5"/>
  <c r="K46" i="5" s="1"/>
  <c r="J39" i="5"/>
  <c r="K39" i="5" s="1"/>
  <c r="J32" i="5"/>
  <c r="K32" i="5" s="1"/>
  <c r="J25" i="5"/>
  <c r="K25" i="5" s="1"/>
  <c r="J18" i="5"/>
  <c r="K18" i="5" s="1"/>
  <c r="K41" i="2"/>
  <c r="L41" i="2" s="1"/>
  <c r="K34" i="2"/>
  <c r="L34" i="2" s="1"/>
  <c r="K27" i="2"/>
  <c r="L27" i="2" s="1"/>
  <c r="K20" i="2"/>
  <c r="L20" i="2" s="1"/>
  <c r="K13" i="2"/>
  <c r="A37" i="17" l="1"/>
  <c r="I22" i="17" l="1"/>
  <c r="G22" i="17"/>
  <c r="L13" i="2" l="1"/>
  <c r="L12" i="6" l="1"/>
  <c r="L51" i="6" s="1"/>
  <c r="L12" i="7" s="1"/>
  <c r="L51" i="7" s="1"/>
  <c r="L12" i="8" s="1"/>
  <c r="L51" i="8" s="1"/>
  <c r="L12" i="9" s="1"/>
  <c r="L51" i="9" s="1"/>
  <c r="L12" i="10" s="1"/>
  <c r="L51" i="10" s="1"/>
  <c r="W60" i="1" s="1"/>
  <c r="R19" i="2" l="1"/>
  <c r="R21" i="2" s="1"/>
  <c r="J13" i="14" l="1"/>
  <c r="J14" i="14"/>
  <c r="J15" i="14"/>
  <c r="J16" i="14"/>
  <c r="J17" i="14"/>
  <c r="J18" i="14"/>
  <c r="J19" i="14"/>
  <c r="J20" i="14"/>
  <c r="J21" i="14"/>
  <c r="J22" i="14"/>
  <c r="J23" i="14"/>
  <c r="J24" i="14"/>
  <c r="J25" i="14"/>
  <c r="J26" i="14"/>
  <c r="J27" i="14"/>
  <c r="J28" i="14"/>
  <c r="J29" i="14"/>
  <c r="J30" i="14"/>
  <c r="J31" i="14"/>
  <c r="J32" i="14"/>
  <c r="J33" i="14"/>
  <c r="J34" i="14"/>
  <c r="J35" i="14"/>
  <c r="J36" i="14"/>
  <c r="J37" i="14"/>
  <c r="J38" i="14"/>
  <c r="J39" i="14"/>
  <c r="J40" i="14"/>
  <c r="J41" i="14"/>
  <c r="J42" i="14"/>
  <c r="J12" i="14"/>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12" i="13"/>
  <c r="J13" i="11"/>
  <c r="J14" i="11"/>
  <c r="J15" i="11"/>
  <c r="J16" i="11"/>
  <c r="J17" i="11"/>
  <c r="J18" i="11"/>
  <c r="J19" i="11"/>
  <c r="J20" i="11"/>
  <c r="J21" i="11"/>
  <c r="J22" i="11"/>
  <c r="J23" i="11"/>
  <c r="J24" i="11"/>
  <c r="J25" i="11"/>
  <c r="J26" i="11"/>
  <c r="J27" i="11"/>
  <c r="J28" i="11"/>
  <c r="J29" i="11"/>
  <c r="J30" i="11"/>
  <c r="J31" i="11"/>
  <c r="J32" i="11"/>
  <c r="J33" i="11"/>
  <c r="J34" i="11"/>
  <c r="J35" i="11"/>
  <c r="J36" i="11"/>
  <c r="J37" i="11"/>
  <c r="J38" i="11"/>
  <c r="J39" i="11"/>
  <c r="J40" i="11"/>
  <c r="J41" i="11"/>
  <c r="E7" i="14" l="1"/>
  <c r="C7" i="14"/>
  <c r="E6" i="14"/>
  <c r="C6" i="14"/>
  <c r="C5" i="14"/>
  <c r="E4" i="14"/>
  <c r="C4" i="14"/>
  <c r="E7" i="13"/>
  <c r="C7" i="13"/>
  <c r="E6" i="13"/>
  <c r="C6" i="13"/>
  <c r="C5" i="13"/>
  <c r="E4" i="13"/>
  <c r="C4" i="13"/>
  <c r="E7" i="11"/>
  <c r="E6" i="11"/>
  <c r="C7" i="11"/>
  <c r="C6" i="11"/>
  <c r="C5" i="11"/>
  <c r="C4" i="11"/>
  <c r="E4" i="11"/>
  <c r="J42" i="13" l="1"/>
  <c r="J43" i="14"/>
  <c r="J42" i="11" l="1"/>
  <c r="O60" i="1" s="1"/>
  <c r="M61" i="1" s="1"/>
  <c r="W47" i="10" l="1"/>
  <c r="L47" i="10"/>
  <c r="Q45" i="10"/>
  <c r="Q47" i="10" s="1"/>
  <c r="O45" i="10"/>
  <c r="O47" i="10" s="1"/>
  <c r="W40" i="10"/>
  <c r="L40" i="10"/>
  <c r="Q38" i="10"/>
  <c r="Q40" i="10" s="1"/>
  <c r="O38" i="10"/>
  <c r="O40" i="10" s="1"/>
  <c r="W33" i="10"/>
  <c r="L33" i="10"/>
  <c r="Q31" i="10"/>
  <c r="Q33" i="10" s="1"/>
  <c r="O31" i="10"/>
  <c r="O33" i="10" s="1"/>
  <c r="W26" i="10"/>
  <c r="L26" i="10"/>
  <c r="Q24" i="10"/>
  <c r="Q26" i="10" s="1"/>
  <c r="O26" i="10"/>
  <c r="W19" i="10"/>
  <c r="L19" i="10"/>
  <c r="J19" i="10"/>
  <c r="Q17" i="10"/>
  <c r="Q19" i="10" s="1"/>
  <c r="O17" i="10"/>
  <c r="O19" i="10" s="1"/>
  <c r="H5" i="10"/>
  <c r="C5" i="10"/>
  <c r="S4" i="10"/>
  <c r="E4" i="10"/>
  <c r="W47" i="9"/>
  <c r="L47" i="9"/>
  <c r="Q45" i="9"/>
  <c r="Q47" i="9" s="1"/>
  <c r="O45" i="9"/>
  <c r="O47" i="9" s="1"/>
  <c r="W40" i="9"/>
  <c r="L40" i="9"/>
  <c r="Q38" i="9"/>
  <c r="Q40" i="9" s="1"/>
  <c r="O38" i="9"/>
  <c r="O40" i="9" s="1"/>
  <c r="W33" i="9"/>
  <c r="L33" i="9"/>
  <c r="J33" i="9"/>
  <c r="Q31" i="9"/>
  <c r="Q33" i="9" s="1"/>
  <c r="O31" i="9"/>
  <c r="O33" i="9" s="1"/>
  <c r="W26" i="9"/>
  <c r="L26" i="9"/>
  <c r="Q24" i="9"/>
  <c r="Q26" i="9" s="1"/>
  <c r="O24" i="9"/>
  <c r="O26" i="9" s="1"/>
  <c r="W19" i="9"/>
  <c r="L19" i="9"/>
  <c r="Q17" i="9"/>
  <c r="Q19" i="9" s="1"/>
  <c r="O17" i="9"/>
  <c r="H5" i="9"/>
  <c r="C5" i="9"/>
  <c r="S4" i="9"/>
  <c r="E4" i="9"/>
  <c r="W47" i="8"/>
  <c r="L47" i="8"/>
  <c r="J47" i="8"/>
  <c r="Q45" i="8"/>
  <c r="Q47" i="8" s="1"/>
  <c r="O45" i="8"/>
  <c r="O47" i="8" s="1"/>
  <c r="W40" i="8"/>
  <c r="L40" i="8"/>
  <c r="J40" i="8"/>
  <c r="Q38" i="8"/>
  <c r="O38" i="8"/>
  <c r="O40" i="8" s="1"/>
  <c r="W33" i="8"/>
  <c r="L33" i="8"/>
  <c r="Q31" i="8"/>
  <c r="Q33" i="8" s="1"/>
  <c r="O31" i="8"/>
  <c r="O33" i="8" s="1"/>
  <c r="W26" i="8"/>
  <c r="L26" i="8"/>
  <c r="Q24" i="8"/>
  <c r="Q26" i="8" s="1"/>
  <c r="O24" i="8"/>
  <c r="O26" i="8" s="1"/>
  <c r="W19" i="8"/>
  <c r="L19" i="8"/>
  <c r="J19" i="8"/>
  <c r="Q17" i="8"/>
  <c r="Q19" i="8" s="1"/>
  <c r="O17" i="8"/>
  <c r="O19" i="8" s="1"/>
  <c r="H5" i="8"/>
  <c r="C5" i="8"/>
  <c r="S4" i="8"/>
  <c r="E4" i="8"/>
  <c r="W47" i="7"/>
  <c r="L47" i="7"/>
  <c r="Q45" i="7"/>
  <c r="Q47" i="7" s="1"/>
  <c r="O45" i="7"/>
  <c r="O47" i="7" s="1"/>
  <c r="W40" i="7"/>
  <c r="L40" i="7"/>
  <c r="J40" i="7"/>
  <c r="Q38" i="7"/>
  <c r="Q40" i="7" s="1"/>
  <c r="O38" i="7"/>
  <c r="W33" i="7"/>
  <c r="L33" i="7"/>
  <c r="J33" i="7"/>
  <c r="Q31" i="7"/>
  <c r="Q33" i="7" s="1"/>
  <c r="O31" i="7"/>
  <c r="O33" i="7" s="1"/>
  <c r="W26" i="7"/>
  <c r="L26" i="7"/>
  <c r="J26" i="7"/>
  <c r="Q24" i="7"/>
  <c r="Q26" i="7" s="1"/>
  <c r="O24" i="7"/>
  <c r="O26" i="7" s="1"/>
  <c r="W19" i="7"/>
  <c r="L19" i="7"/>
  <c r="J19" i="7"/>
  <c r="Q17" i="7"/>
  <c r="Q19" i="7" s="1"/>
  <c r="O17" i="7"/>
  <c r="O19" i="7" s="1"/>
  <c r="H5" i="7"/>
  <c r="C5" i="7"/>
  <c r="S4" i="7"/>
  <c r="E4" i="7"/>
  <c r="H5" i="6"/>
  <c r="C5" i="6"/>
  <c r="S4" i="6"/>
  <c r="E4" i="6"/>
  <c r="H5" i="5"/>
  <c r="C5" i="5"/>
  <c r="S4" i="5"/>
  <c r="E4" i="5"/>
  <c r="I5" i="2"/>
  <c r="D5" i="2"/>
  <c r="W47" i="6"/>
  <c r="L47" i="6"/>
  <c r="J47" i="6"/>
  <c r="Q45" i="6"/>
  <c r="Q47" i="6" s="1"/>
  <c r="O45" i="6"/>
  <c r="O47" i="6" s="1"/>
  <c r="W40" i="6"/>
  <c r="L40" i="6"/>
  <c r="Q38" i="6"/>
  <c r="Q40" i="6" s="1"/>
  <c r="O38" i="6"/>
  <c r="O40" i="6" s="1"/>
  <c r="W33" i="6"/>
  <c r="L33" i="6"/>
  <c r="Q31" i="6"/>
  <c r="Q33" i="6" s="1"/>
  <c r="O31" i="6"/>
  <c r="O33" i="6" s="1"/>
  <c r="W26" i="6"/>
  <c r="L26" i="6"/>
  <c r="J26" i="6"/>
  <c r="Q24" i="6"/>
  <c r="Q26" i="6" s="1"/>
  <c r="O24" i="6"/>
  <c r="O26" i="6" s="1"/>
  <c r="W19" i="6"/>
  <c r="L19" i="6"/>
  <c r="J19" i="6"/>
  <c r="Q17" i="6"/>
  <c r="Q19" i="6" s="1"/>
  <c r="O17" i="6"/>
  <c r="O19" i="6" s="1"/>
  <c r="W47" i="5"/>
  <c r="L47" i="5"/>
  <c r="J47" i="5"/>
  <c r="Q45" i="5"/>
  <c r="Q47" i="5" s="1"/>
  <c r="O45" i="5"/>
  <c r="O47" i="5" s="1"/>
  <c r="Y19" i="10" l="1"/>
  <c r="Y28" i="9"/>
  <c r="Y47" i="8"/>
  <c r="Y19" i="8"/>
  <c r="Y28" i="7"/>
  <c r="Y19" i="7"/>
  <c r="Y47" i="6"/>
  <c r="Y19" i="6"/>
  <c r="Y47" i="5"/>
  <c r="Y42" i="5"/>
  <c r="Y14" i="7"/>
  <c r="Y14" i="10"/>
  <c r="Y14" i="6"/>
  <c r="Y14" i="8"/>
  <c r="Y42" i="8"/>
  <c r="Y42" i="6"/>
  <c r="Y35" i="8"/>
  <c r="Y21" i="7"/>
  <c r="Y21" i="6"/>
  <c r="Y26" i="7"/>
  <c r="Y33" i="9"/>
  <c r="Y26" i="6"/>
  <c r="Y33" i="7"/>
  <c r="J47" i="7"/>
  <c r="Y47" i="7" s="1"/>
  <c r="J26" i="8"/>
  <c r="J19" i="9"/>
  <c r="J26" i="10"/>
  <c r="Y21" i="10" s="1"/>
  <c r="J33" i="10"/>
  <c r="Y28" i="10" s="1"/>
  <c r="W48" i="10"/>
  <c r="J47" i="9"/>
  <c r="Y47" i="9" s="1"/>
  <c r="W48" i="7"/>
  <c r="W48" i="8"/>
  <c r="J26" i="9"/>
  <c r="Y21" i="9" s="1"/>
  <c r="J40" i="10"/>
  <c r="Y35" i="10" s="1"/>
  <c r="W48" i="9"/>
  <c r="J40" i="9"/>
  <c r="Y35" i="9" s="1"/>
  <c r="J47" i="10"/>
  <c r="Y47" i="10" s="1"/>
  <c r="O19" i="9"/>
  <c r="Q40" i="8"/>
  <c r="Y40" i="8" s="1"/>
  <c r="J33" i="8"/>
  <c r="Y28" i="8" s="1"/>
  <c r="O40" i="7"/>
  <c r="Y40" i="7" s="1"/>
  <c r="J33" i="6"/>
  <c r="Y28" i="6" s="1"/>
  <c r="W48" i="6"/>
  <c r="J40" i="6"/>
  <c r="Y35" i="6" s="1"/>
  <c r="W40" i="5"/>
  <c r="L40" i="5"/>
  <c r="J40" i="5"/>
  <c r="Q38" i="5"/>
  <c r="Q40" i="5" s="1"/>
  <c r="O38" i="5"/>
  <c r="O40" i="5" s="1"/>
  <c r="W33" i="5"/>
  <c r="L33" i="5"/>
  <c r="J33" i="5"/>
  <c r="Q31" i="5"/>
  <c r="Q33" i="5" s="1"/>
  <c r="O31" i="5"/>
  <c r="O33" i="5" s="1"/>
  <c r="W26" i="5"/>
  <c r="L26" i="5"/>
  <c r="Q24" i="5"/>
  <c r="Q26" i="5" s="1"/>
  <c r="O24" i="5"/>
  <c r="O26" i="5" s="1"/>
  <c r="W19" i="5"/>
  <c r="L19" i="5"/>
  <c r="J19" i="5"/>
  <c r="Q17" i="5"/>
  <c r="Q19" i="5" s="1"/>
  <c r="O17" i="5"/>
  <c r="O19" i="5" s="1"/>
  <c r="Y19" i="9" l="1"/>
  <c r="Y35" i="7"/>
  <c r="Y40" i="5"/>
  <c r="Y33" i="5"/>
  <c r="Y14" i="5"/>
  <c r="Y19" i="5"/>
  <c r="Y21" i="8"/>
  <c r="Y26" i="8"/>
  <c r="Y14" i="9"/>
  <c r="Y28" i="5"/>
  <c r="Y42" i="10"/>
  <c r="Y42" i="9"/>
  <c r="Y42" i="7"/>
  <c r="Y35" i="5"/>
  <c r="Y40" i="10"/>
  <c r="Y26" i="9"/>
  <c r="Y33" i="6"/>
  <c r="Y33" i="8"/>
  <c r="Y40" i="9"/>
  <c r="Y33" i="10"/>
  <c r="Y26" i="10"/>
  <c r="Y40" i="6"/>
  <c r="W48" i="5"/>
  <c r="J26" i="5"/>
  <c r="M44" i="2"/>
  <c r="M43" i="2"/>
  <c r="R44" i="2"/>
  <c r="X14" i="2"/>
  <c r="X21" i="2"/>
  <c r="X28" i="2"/>
  <c r="X35" i="2"/>
  <c r="X42" i="2"/>
  <c r="P44" i="2"/>
  <c r="K44" i="2"/>
  <c r="K43" i="2"/>
  <c r="Y26" i="5" l="1"/>
  <c r="Y21" i="5"/>
  <c r="M47" i="2"/>
  <c r="K46" i="2"/>
  <c r="K47" i="2" s="1"/>
  <c r="K48" i="2" s="1"/>
  <c r="X43" i="2"/>
  <c r="R40" i="2" l="1"/>
  <c r="P19" i="2"/>
  <c r="P21" i="2" s="1"/>
  <c r="P26" i="2"/>
  <c r="P28" i="2" s="1"/>
  <c r="T4" i="2"/>
  <c r="F4" i="2"/>
  <c r="K14" i="2"/>
  <c r="M14" i="2"/>
  <c r="K21" i="2"/>
  <c r="M21" i="2"/>
  <c r="R26" i="2"/>
  <c r="R28" i="2" s="1"/>
  <c r="M28" i="2"/>
  <c r="P33" i="2"/>
  <c r="P35" i="2" s="1"/>
  <c r="K35" i="2"/>
  <c r="M35" i="2"/>
  <c r="P40" i="2"/>
  <c r="K42" i="2"/>
  <c r="M42" i="2"/>
  <c r="J9" i="5"/>
  <c r="J48" i="5" s="1"/>
  <c r="J9" i="6" s="1"/>
  <c r="J48" i="6" s="1"/>
  <c r="J9" i="7" s="1"/>
  <c r="J48" i="7" s="1"/>
  <c r="J9" i="8" s="1"/>
  <c r="J48" i="8" s="1"/>
  <c r="J9" i="9" s="1"/>
  <c r="J48" i="9" s="1"/>
  <c r="J9" i="10" s="1"/>
  <c r="J48" i="10" s="1"/>
  <c r="L9" i="5"/>
  <c r="L48" i="5" s="1"/>
  <c r="L9" i="6" s="1"/>
  <c r="L48" i="6" s="1"/>
  <c r="L9" i="7" s="1"/>
  <c r="L48" i="7" s="1"/>
  <c r="L9" i="8" s="1"/>
  <c r="L48" i="8" s="1"/>
  <c r="L9" i="9" s="1"/>
  <c r="L48" i="9" s="1"/>
  <c r="L9" i="10" s="1"/>
  <c r="L48" i="10" s="1"/>
  <c r="J10" i="5"/>
  <c r="L10" i="5"/>
  <c r="O12" i="5"/>
  <c r="O49" i="5" s="1"/>
  <c r="O12" i="6" s="1"/>
  <c r="O49" i="6" s="1"/>
  <c r="O12" i="7" s="1"/>
  <c r="O49" i="7" s="1"/>
  <c r="O12" i="8" s="1"/>
  <c r="O49" i="8" s="1"/>
  <c r="O12" i="9" s="1"/>
  <c r="O49" i="9" s="1"/>
  <c r="O12" i="10" s="1"/>
  <c r="O49" i="10" s="1"/>
  <c r="C48" i="1" s="1"/>
  <c r="N48" i="1" s="1"/>
  <c r="Q12" i="5"/>
  <c r="Q49" i="5" s="1"/>
  <c r="Q12" i="6" s="1"/>
  <c r="Q49" i="6" s="1"/>
  <c r="Q12" i="7" s="1"/>
  <c r="Q49" i="7" s="1"/>
  <c r="Q12" i="8" s="1"/>
  <c r="Q49" i="8" s="1"/>
  <c r="Q12" i="9" s="1"/>
  <c r="Q49" i="9" s="1"/>
  <c r="Q12" i="10" s="1"/>
  <c r="Q49" i="10" s="1"/>
  <c r="C49" i="1" s="1"/>
  <c r="N49" i="1" s="1"/>
  <c r="J11" i="5"/>
  <c r="J11" i="6" s="1"/>
  <c r="J11" i="7" s="1"/>
  <c r="J11" i="8" s="1"/>
  <c r="J11" i="9" s="1"/>
  <c r="J11" i="10" s="1"/>
  <c r="L11" i="5"/>
  <c r="R33" i="2"/>
  <c r="R35" i="2" s="1"/>
  <c r="Z16" i="2" l="1"/>
  <c r="Z35" i="2"/>
  <c r="Z30" i="2"/>
  <c r="Z21" i="2"/>
  <c r="C45" i="1"/>
  <c r="N45" i="1" s="1"/>
  <c r="L49" i="5"/>
  <c r="L10" i="6" s="1"/>
  <c r="J49" i="5"/>
  <c r="J10" i="6" s="1"/>
  <c r="L11" i="6"/>
  <c r="K28" i="2"/>
  <c r="W12" i="5"/>
  <c r="W49" i="5" s="1"/>
  <c r="W12" i="6" s="1"/>
  <c r="W49" i="6" s="1"/>
  <c r="W12" i="7" s="1"/>
  <c r="W49" i="7" s="1"/>
  <c r="W12" i="8" s="1"/>
  <c r="W49" i="8" s="1"/>
  <c r="W12" i="9" s="1"/>
  <c r="W49" i="9" s="1"/>
  <c r="W12" i="10" s="1"/>
  <c r="W49" i="10" s="1"/>
  <c r="C52" i="1" s="1"/>
  <c r="G59" i="1" s="1"/>
  <c r="H59" i="1" s="1"/>
  <c r="R12" i="2"/>
  <c r="R14" i="2" s="1"/>
  <c r="M48" i="2"/>
  <c r="R42" i="2"/>
  <c r="P42" i="2"/>
  <c r="Z37" i="2" s="1"/>
  <c r="Z42" i="2" l="1"/>
  <c r="Z28" i="2"/>
  <c r="Z23" i="2"/>
  <c r="L52" i="5"/>
  <c r="L53" i="5" s="1"/>
  <c r="J49" i="6"/>
  <c r="J10" i="7" s="1"/>
  <c r="L49" i="6"/>
  <c r="L10" i="7" s="1"/>
  <c r="R43" i="2"/>
  <c r="R45" i="2" s="1"/>
  <c r="P43" i="2"/>
  <c r="P45" i="2" s="1"/>
  <c r="L11" i="7"/>
  <c r="P14" i="2"/>
  <c r="J12" i="5"/>
  <c r="J51" i="5" s="1"/>
  <c r="Z9" i="2" l="1"/>
  <c r="Z14" i="2"/>
  <c r="L52" i="6"/>
  <c r="L53" i="6" s="1"/>
  <c r="L49" i="7"/>
  <c r="L10" i="8" s="1"/>
  <c r="J49" i="7"/>
  <c r="J10" i="8" s="1"/>
  <c r="Q11" i="5"/>
  <c r="Q48" i="5" s="1"/>
  <c r="Q50" i="5" s="1"/>
  <c r="Q51" i="5" s="1"/>
  <c r="J12" i="6"/>
  <c r="J51" i="6" s="1"/>
  <c r="J52" i="5"/>
  <c r="J53" i="5" s="1"/>
  <c r="L11" i="8"/>
  <c r="O11" i="5"/>
  <c r="O48" i="5" s="1"/>
  <c r="J49" i="8" l="1"/>
  <c r="J10" i="9" s="1"/>
  <c r="L49" i="8"/>
  <c r="L10" i="9" s="1"/>
  <c r="Q11" i="6"/>
  <c r="Q48" i="6" s="1"/>
  <c r="Q50" i="6" s="1"/>
  <c r="Q51" i="6" s="1"/>
  <c r="L52" i="7"/>
  <c r="L53" i="7" s="1"/>
  <c r="O11" i="6"/>
  <c r="O48" i="6" s="1"/>
  <c r="O50" i="5"/>
  <c r="O51" i="5" s="1"/>
  <c r="J52" i="6"/>
  <c r="J53" i="6" s="1"/>
  <c r="J12" i="7"/>
  <c r="J51" i="7" s="1"/>
  <c r="L11" i="9"/>
  <c r="L52" i="8" l="1"/>
  <c r="L53" i="8" s="1"/>
  <c r="Q11" i="7"/>
  <c r="Q48" i="7" s="1"/>
  <c r="Q50" i="7" s="1"/>
  <c r="Q51" i="7" s="1"/>
  <c r="L49" i="9"/>
  <c r="L10" i="10" s="1"/>
  <c r="L49" i="10" s="1"/>
  <c r="C46" i="1" s="1"/>
  <c r="N46" i="1" s="1"/>
  <c r="J49" i="9"/>
  <c r="J10" i="10" s="1"/>
  <c r="J49" i="10" s="1"/>
  <c r="O50" i="6"/>
  <c r="O51" i="6" s="1"/>
  <c r="O11" i="7"/>
  <c r="O48" i="7" s="1"/>
  <c r="J12" i="8"/>
  <c r="J51" i="8" s="1"/>
  <c r="J52" i="7"/>
  <c r="J53" i="7" s="1"/>
  <c r="L11" i="10"/>
  <c r="L52" i="9" l="1"/>
  <c r="L53" i="9" s="1"/>
  <c r="Q11" i="8"/>
  <c r="Q48" i="8" s="1"/>
  <c r="Q50" i="8" s="1"/>
  <c r="Q51" i="8" s="1"/>
  <c r="L52" i="10"/>
  <c r="L53" i="10" s="1"/>
  <c r="O50" i="7"/>
  <c r="O51" i="7" s="1"/>
  <c r="O11" i="8"/>
  <c r="O48" i="8" s="1"/>
  <c r="J12" i="9"/>
  <c r="J51" i="9" s="1"/>
  <c r="J52" i="8"/>
  <c r="J53" i="8" s="1"/>
  <c r="Q11" i="9" l="1"/>
  <c r="Q48" i="9" s="1"/>
  <c r="Q50" i="9" s="1"/>
  <c r="Q51" i="9" s="1"/>
  <c r="O11" i="9"/>
  <c r="O48" i="9" s="1"/>
  <c r="O50" i="8"/>
  <c r="O51" i="8" s="1"/>
  <c r="J12" i="10"/>
  <c r="J52" i="9"/>
  <c r="J53" i="9" s="1"/>
  <c r="J51" i="10" l="1"/>
  <c r="Q11" i="10"/>
  <c r="Q48" i="10" s="1"/>
  <c r="O11" i="10"/>
  <c r="O48" i="10" s="1"/>
  <c r="O50" i="9"/>
  <c r="O51" i="9" s="1"/>
  <c r="Q50" i="10" l="1"/>
  <c r="Q51" i="10" s="1"/>
  <c r="C51" i="1"/>
  <c r="N51" i="1" s="1"/>
  <c r="O50" i="10"/>
  <c r="O51" i="10" s="1"/>
  <c r="C50" i="1"/>
  <c r="N50" i="1" s="1"/>
  <c r="C47" i="1"/>
  <c r="N47" i="1" s="1"/>
  <c r="J52" i="10"/>
  <c r="J53" i="10" s="1"/>
  <c r="C59" i="1" l="1"/>
  <c r="S19" i="1"/>
  <c r="S25" i="1" s="1"/>
</calcChain>
</file>

<file path=xl/sharedStrings.xml><?xml version="1.0" encoding="utf-8"?>
<sst xmlns="http://schemas.openxmlformats.org/spreadsheetml/2006/main" count="1754" uniqueCount="363">
  <si>
    <t>NORTH CAROLINA DEPARTMENT OF LABOR</t>
  </si>
  <si>
    <t>REQUEST FOR REIMBURSEMENT OF TRAVEL AND OTHER EXPENSES AND ALLOWANCES</t>
  </si>
  <si>
    <t>INCURRED IN THE DISCHARGE OF OFFICIAL DUTY</t>
  </si>
  <si>
    <t>Instructions to Claimant:</t>
  </si>
  <si>
    <t>Check Box for Address Correction</t>
  </si>
  <si>
    <t>Period Covered</t>
  </si>
  <si>
    <t>to</t>
  </si>
  <si>
    <t>Division</t>
  </si>
  <si>
    <t>Duty Station (City)</t>
  </si>
  <si>
    <t>Title</t>
  </si>
  <si>
    <t>Total Expense:</t>
  </si>
  <si>
    <t>Address</t>
  </si>
  <si>
    <t>Less Advance:</t>
  </si>
  <si>
    <t>City, State, Zip</t>
  </si>
  <si>
    <r>
      <t xml:space="preserve">Total Due </t>
    </r>
    <r>
      <rPr>
        <b/>
        <sz val="10"/>
        <rFont val="Times New Roman"/>
        <family val="1"/>
      </rPr>
      <t>(Owe)</t>
    </r>
    <r>
      <rPr>
        <b/>
        <sz val="12"/>
        <rFont val="Times New Roman"/>
        <family val="1"/>
      </rPr>
      <t>:</t>
    </r>
  </si>
  <si>
    <t>Under penalties of perjury, I certify that this is a true and</t>
  </si>
  <si>
    <t xml:space="preserve">accurate statement of the city of lodging, expenses, and </t>
  </si>
  <si>
    <t>allowances incurred in the service of the State.</t>
  </si>
  <si>
    <t>Claimant</t>
  </si>
  <si>
    <t>Date</t>
  </si>
  <si>
    <t>Expense Voucher Number:</t>
  </si>
  <si>
    <t>Verified and approved for payment by:</t>
  </si>
  <si>
    <t>Date:</t>
  </si>
  <si>
    <t>Type</t>
  </si>
  <si>
    <t>Amount</t>
  </si>
  <si>
    <t>Account</t>
  </si>
  <si>
    <t>TOTAL</t>
  </si>
  <si>
    <t>Payee's Name:</t>
  </si>
  <si>
    <t>Page:</t>
  </si>
  <si>
    <t>Travel</t>
  </si>
  <si>
    <t>Transportation</t>
  </si>
  <si>
    <t>Subsistence</t>
  </si>
  <si>
    <t>Other Expenses</t>
  </si>
  <si>
    <t>Day</t>
  </si>
  <si>
    <t>From</t>
  </si>
  <si>
    <t>To</t>
  </si>
  <si>
    <t>In-State</t>
  </si>
  <si>
    <t>Out-of State</t>
  </si>
  <si>
    <t>Out-of-State</t>
  </si>
  <si>
    <t>Explanation</t>
  </si>
  <si>
    <t>RC</t>
  </si>
  <si>
    <t>B</t>
  </si>
  <si>
    <t>L</t>
  </si>
  <si>
    <t>Depart</t>
  </si>
  <si>
    <t>a.m.</t>
  </si>
  <si>
    <t>D</t>
  </si>
  <si>
    <t>Return</t>
  </si>
  <si>
    <t>p.m.</t>
  </si>
  <si>
    <t>H</t>
  </si>
  <si>
    <t>Reason for Trip:</t>
  </si>
  <si>
    <t>Total Other</t>
  </si>
  <si>
    <t>Totals Brought Forward</t>
  </si>
  <si>
    <t>M</t>
  </si>
  <si>
    <t>Sub Total</t>
  </si>
  <si>
    <t>BEACON Number</t>
  </si>
  <si>
    <t>Total</t>
  </si>
  <si>
    <t>Day Total</t>
  </si>
  <si>
    <t>BEACON NUMBER:</t>
  </si>
  <si>
    <t>Total Mileage Per Private Car Trip:</t>
  </si>
  <si>
    <t>Meal Total</t>
  </si>
  <si>
    <t>Hotel Total</t>
  </si>
  <si>
    <t>I have examined this reimbursement request and certify that</t>
  </si>
  <si>
    <t>it is just and reasonable.</t>
  </si>
  <si>
    <t>North Carolina Department of Labor</t>
  </si>
  <si>
    <t>Private Car Mileage Tracking Report</t>
  </si>
  <si>
    <t>Period Covered From</t>
  </si>
  <si>
    <t>Period Covered To</t>
  </si>
  <si>
    <t>Bureau/Division</t>
  </si>
  <si>
    <t>Employee Name</t>
  </si>
  <si>
    <t>Position Title</t>
  </si>
  <si>
    <t>Supervisor Name</t>
  </si>
  <si>
    <t>Mileage</t>
  </si>
  <si>
    <t>Departure</t>
  </si>
  <si>
    <t>Purpose of Trip</t>
  </si>
  <si>
    <t>Beginning</t>
  </si>
  <si>
    <t>Ending</t>
  </si>
  <si>
    <t>EMPLOYEE SIGNATURE &amp; ACKNOWLEDGMENT*</t>
  </si>
  <si>
    <t>DATE</t>
  </si>
  <si>
    <t>SUPERVISOR APPROVAL &amp; ATTESTATION*</t>
  </si>
  <si>
    <t>*Under penalties of perjury, I certify that this is a true and accurate statement of the private car mileage incurred in the service of the State.</t>
  </si>
  <si>
    <t>*I have examined this private car mileage request and certify that it is just and reasonable.</t>
  </si>
  <si>
    <t>1A</t>
  </si>
  <si>
    <t>1B</t>
  </si>
  <si>
    <t>1C</t>
  </si>
  <si>
    <r>
      <rPr>
        <b/>
        <i/>
        <sz val="10"/>
        <rFont val="Calibri"/>
        <family val="2"/>
        <scheme val="minor"/>
      </rPr>
      <t>INSTRUCTIONS:</t>
    </r>
    <r>
      <rPr>
        <i/>
        <sz val="10"/>
        <rFont val="Calibri"/>
        <family val="2"/>
        <scheme val="minor"/>
      </rPr>
      <t xml:space="preserve"> Attach the original copy along with all other necessary receipts and supporting documentation with your monthly Travel Reimbursement request to the Financial Services Division.</t>
    </r>
  </si>
  <si>
    <t>Miles
To Be
Reimbursed</t>
  </si>
  <si>
    <t>Odometer Reading</t>
  </si>
  <si>
    <t>TOTAL MILEAGE =&gt;</t>
  </si>
  <si>
    <r>
      <rPr>
        <b/>
        <sz val="12"/>
        <color rgb="FF0000FF"/>
        <rFont val="Calibri"/>
        <family val="2"/>
        <scheme val="minor"/>
      </rPr>
      <t>Per NCDOL Travel Policy &amp; Procedure - Section 5.1.26</t>
    </r>
    <r>
      <rPr>
        <sz val="12"/>
        <color rgb="FF0000FF"/>
        <rFont val="Calibri"/>
        <family val="2"/>
        <scheme val="minor"/>
      </rPr>
      <t xml:space="preserve"> </t>
    </r>
    <r>
      <rPr>
        <i/>
        <sz val="12"/>
        <color rgb="FF0000FF"/>
        <rFont val="Calibri"/>
        <family val="2"/>
        <scheme val="minor"/>
      </rPr>
      <t>"Mileage is measured from the closer of duty station or point of departure to destination (and return)."</t>
    </r>
  </si>
  <si>
    <t>LESS:
Adjust/
Commute
Miles</t>
  </si>
  <si>
    <t>Rental Car</t>
  </si>
  <si>
    <t>Meals-Out-Of State</t>
  </si>
  <si>
    <t>Meals-In-State</t>
  </si>
  <si>
    <t>Lodging -Out of State</t>
  </si>
  <si>
    <t>Lodging-In-State</t>
  </si>
  <si>
    <t>Air</t>
  </si>
  <si>
    <t>Mil</t>
  </si>
  <si>
    <t>In-State Meal Rate</t>
  </si>
  <si>
    <t>Amt</t>
  </si>
  <si>
    <t>Out-Of-State Meal Rate</t>
  </si>
  <si>
    <t>Breakfast</t>
  </si>
  <si>
    <t>Lunch</t>
  </si>
  <si>
    <t>Dinner</t>
  </si>
  <si>
    <t>Mileage Rates</t>
  </si>
  <si>
    <t>IRS</t>
  </si>
  <si>
    <t>MFM or Waiver</t>
  </si>
  <si>
    <t>Misc. Cost Messages</t>
  </si>
  <si>
    <t>Gratis Hotel Reasons</t>
  </si>
  <si>
    <t>Stayed w/ Family</t>
  </si>
  <si>
    <t>Stayed w/ Friends</t>
  </si>
  <si>
    <t>Pd. In Conference Fee</t>
  </si>
  <si>
    <t>Directly Paid by DOL</t>
  </si>
  <si>
    <t>Pd. By Non-DOL source</t>
  </si>
  <si>
    <t>Gasoline</t>
  </si>
  <si>
    <t>Tip</t>
  </si>
  <si>
    <t>Registration Fees</t>
  </si>
  <si>
    <t>Home Office Internet</t>
  </si>
  <si>
    <t>Postage</t>
  </si>
  <si>
    <t>Misc. In-State</t>
  </si>
  <si>
    <t>Printing/Copying</t>
  </si>
  <si>
    <t>Membership Dues</t>
  </si>
  <si>
    <t>Safety Glasses</t>
  </si>
  <si>
    <t>Other Materials/Supplies</t>
  </si>
  <si>
    <t>Carwash</t>
  </si>
  <si>
    <t>Parking</t>
  </si>
  <si>
    <t>Out-Of-State Airfare</t>
  </si>
  <si>
    <t>Trans.Ground -In-State</t>
  </si>
  <si>
    <t>(Bus, Taxi, Rail, Uber) In-State</t>
  </si>
  <si>
    <t>(Bus, Taxi, Rail, Uber) Out-Of-State</t>
  </si>
  <si>
    <t>Log Mileage</t>
  </si>
  <si>
    <t>Private Mileage:</t>
  </si>
  <si>
    <t>Subtotal</t>
  </si>
  <si>
    <t>NOTE:  SIGNATURES, DATES, RECEIPTS AND TRAVEL AUTHORIZATIONS REQUIRED</t>
  </si>
  <si>
    <t>Other Expense Total Must Be Classified in Drop Down Menus Below</t>
  </si>
  <si>
    <t>FINANCIAL CODING SECTION</t>
  </si>
  <si>
    <t>Supervisor/ Authorizer Name</t>
  </si>
  <si>
    <t>Supervisor/ Authorizer Title</t>
  </si>
  <si>
    <t xml:space="preserve">Quick Reference Guide </t>
  </si>
  <si>
    <t>State Employee Travel Rates and Limitations</t>
  </si>
  <si>
    <t xml:space="preserve">Please refer to the NCDOL Travel Policy &amp; Procedure Manual for detailed information on Travel Policies and allowable reimbursements.  This guide is just for the most frequently asked questions.  The link to manual on the NCDOL Intranet is: </t>
  </si>
  <si>
    <t>Overnight Stay</t>
  </si>
  <si>
    <r>
      <t xml:space="preserve">Return </t>
    </r>
    <r>
      <rPr>
        <b/>
        <u/>
        <sz val="11"/>
        <color theme="1"/>
        <rFont val="Calibri"/>
        <family val="2"/>
        <scheme val="minor"/>
      </rPr>
      <t>AFTER</t>
    </r>
    <r>
      <rPr>
        <u/>
        <sz val="11"/>
        <color theme="1"/>
        <rFont val="Calibri"/>
        <family val="2"/>
        <scheme val="minor"/>
      </rPr>
      <t>:</t>
    </r>
  </si>
  <si>
    <t>Maximum allowable statutory rates for Meals and Lodging:*</t>
  </si>
  <si>
    <t>N/A</t>
  </si>
  <si>
    <t>Noon</t>
  </si>
  <si>
    <t xml:space="preserve">Lunch </t>
  </si>
  <si>
    <t>Lodging**</t>
  </si>
  <si>
    <r>
      <t xml:space="preserve">*Expenditures in excess of the statutory rates require a DOLB-8 (Budget Authorization) or Blanket Travel Authorization </t>
    </r>
    <r>
      <rPr>
        <b/>
        <u/>
        <sz val="11"/>
        <color theme="1"/>
        <rFont val="Calibri"/>
        <family val="2"/>
        <scheme val="minor"/>
      </rPr>
      <t>approved in advance</t>
    </r>
    <r>
      <rPr>
        <sz val="11"/>
        <color theme="1"/>
        <rFont val="Calibri"/>
        <family val="2"/>
        <scheme val="minor"/>
      </rPr>
      <t xml:space="preserve"> of travel.  Justification for excess must be included.</t>
    </r>
  </si>
  <si>
    <t>All mileage</t>
  </si>
  <si>
    <t>***Reimburse for use of personal vehicles on a limited basis in situations when the use of state-owned vehicles or state term contract rental vehicles are not readily available</t>
  </si>
  <si>
    <t>Travel Reimbursement Review Checklist*</t>
  </si>
  <si>
    <t>* Not required to be submitted with travel reimbursement request but strongly recommended to reduce errors/delays in travel reimbursement processing.</t>
  </si>
  <si>
    <t>YES</t>
  </si>
  <si>
    <t>NO</t>
  </si>
  <si>
    <t>Are the employee &amp; supervisor signatures on form?</t>
  </si>
  <si>
    <t>Is employee's BEACON ID on the form?</t>
  </si>
  <si>
    <t>Does the Period Covered dates match the travel dates?</t>
  </si>
  <si>
    <t>Is the appropriate budget pre-travel authorization (DOLB-8 and/or Blanket) attached?</t>
  </si>
  <si>
    <t>Is the "reason for trip" specified for each trip taken?</t>
  </si>
  <si>
    <t>Are the trip departure and arrival times complete for each trip where meals or lodging are being claimed?</t>
  </si>
  <si>
    <t>If attending a conference, is the conference agenda attached (this is used to determine if meals were part of paid registration)?</t>
  </si>
  <si>
    <t>Are legible receipts attached to the request if reimbursement is for more than mileage/meals?</t>
  </si>
  <si>
    <t>If the employee is using a mileage log other than the log included in the reimbursement workbook, does the mileage per day and the total mileage match the reimbursement request?  (Using the log in the workbook will show an error by date if the miles do not match.  This does not show up on the printed form.)</t>
  </si>
  <si>
    <t>If employee is using a rental car and claiming gasoline expense, is the rental agreement attached?</t>
  </si>
  <si>
    <t>If a reimbursement is requested for safety shoes, has the employee noted if they are claiming a 1yr or 2yr allowance?</t>
  </si>
  <si>
    <t>If you are an employee and answered "No" to any of the above, please complete the item prior to sending your form to your Admin Staff or Supervisor.  If you are Admin Staff or a Supervisor, please complete the item prior to sending the form to DOL Accounts Payable.</t>
  </si>
  <si>
    <t>Travel Expense Reimbursement/Reconciliation Instructions</t>
  </si>
  <si>
    <r>
      <t xml:space="preserve">The Travel Expense Reimbursement form must be used to reimburse employees and non-employees for business trips.  (Board members now have a separate travel expense reimbursement form.)  </t>
    </r>
    <r>
      <rPr>
        <u/>
        <sz val="12"/>
        <rFont val="Arial"/>
        <family val="2"/>
      </rPr>
      <t>Travel reimbursement requests should be submitted monthly and are due no later than 30 days after the travel period ends.</t>
    </r>
    <r>
      <rPr>
        <sz val="12"/>
        <rFont val="Arial"/>
        <family val="2"/>
      </rPr>
      <t xml:space="preserve">  (For example, travel for the month of January 1-31 would be submitted no later than February 28; travel for the month of October 1-31 would be submitted no later than November 30.)  Reimbursement requests submitted after 30 days need to include a late justification.  The employee should read and be aware of the DOL Travel policy </t>
    </r>
    <r>
      <rPr>
        <b/>
        <u/>
        <sz val="12"/>
        <rFont val="Arial"/>
        <family val="2"/>
      </rPr>
      <t>before</t>
    </r>
    <r>
      <rPr>
        <sz val="12"/>
        <rFont val="Arial"/>
        <family val="2"/>
      </rPr>
      <t xml:space="preserve"> completing this form.  It can be found on the DOL Intranet Website.</t>
    </r>
  </si>
  <si>
    <t xml:space="preserve">When you are ready to request an employee reimbursement, go to the Travel Reimbursement link under the Travel header on the DOL Intranet Website.  
(Pay close attention to the Revised Date to ensure you are requesting the appropriate reimbursement rates, if applicable.) </t>
  </si>
  <si>
    <t xml:space="preserve">Page 1 - Enter your personal information. </t>
  </si>
  <si>
    <r>
      <rPr>
        <u/>
        <sz val="12"/>
        <rFont val="Arial"/>
        <family val="2"/>
      </rPr>
      <t>Check Box for Address Correction</t>
    </r>
    <r>
      <rPr>
        <sz val="12"/>
        <rFont val="Arial"/>
        <family val="2"/>
      </rPr>
      <t xml:space="preserve"> - Check If you have a change of address.  (Travel records are separate from the Integrated Payroll System.) </t>
    </r>
  </si>
  <si>
    <r>
      <rPr>
        <u/>
        <sz val="12"/>
        <rFont val="Arial"/>
        <family val="2"/>
      </rPr>
      <t>Period Covered</t>
    </r>
    <r>
      <rPr>
        <sz val="12"/>
        <rFont val="Arial"/>
        <family val="2"/>
      </rPr>
      <t xml:space="preserve"> - Enter the time period covered by the request.  This must be the starting/first date of your travel and the ending date of your travel.</t>
    </r>
  </si>
  <si>
    <t xml:space="preserve"> </t>
  </si>
  <si>
    <r>
      <rPr>
        <u/>
        <sz val="12"/>
        <rFont val="Arial"/>
        <family val="2"/>
      </rPr>
      <t>Duty Station (City</t>
    </r>
    <r>
      <rPr>
        <sz val="12"/>
        <rFont val="Arial"/>
        <family val="2"/>
      </rPr>
      <t>) - Enter the city of the office you work out of.</t>
    </r>
  </si>
  <si>
    <r>
      <rPr>
        <u/>
        <sz val="12"/>
        <color theme="1"/>
        <rFont val="Arial"/>
        <family val="2"/>
      </rPr>
      <t>Title</t>
    </r>
    <r>
      <rPr>
        <sz val="12"/>
        <color theme="1"/>
        <rFont val="Arial"/>
        <family val="2"/>
      </rPr>
      <t xml:space="preserve"> - Enter your job title.</t>
    </r>
  </si>
  <si>
    <r>
      <rPr>
        <u/>
        <sz val="12"/>
        <color theme="1"/>
        <rFont val="Arial"/>
        <family val="2"/>
      </rPr>
      <t>Total Expense:</t>
    </r>
    <r>
      <rPr>
        <sz val="12"/>
        <color theme="1"/>
        <rFont val="Arial"/>
        <family val="2"/>
      </rPr>
      <t xml:space="preserve"> - This amount will auto-populate from the total of Pages 2 - 8.</t>
    </r>
  </si>
  <si>
    <r>
      <rPr>
        <u/>
        <sz val="12"/>
        <rFont val="Arial"/>
        <family val="2"/>
      </rPr>
      <t>Address</t>
    </r>
    <r>
      <rPr>
        <sz val="12"/>
        <rFont val="Arial"/>
        <family val="2"/>
      </rPr>
      <t xml:space="preserve"> - Enter your home/personal address.</t>
    </r>
  </si>
  <si>
    <r>
      <rPr>
        <u/>
        <sz val="12"/>
        <rFont val="Arial"/>
        <family val="2"/>
      </rPr>
      <t>Less Advance:</t>
    </r>
    <r>
      <rPr>
        <sz val="12"/>
        <rFont val="Arial"/>
        <family val="2"/>
      </rPr>
      <t xml:space="preserve"> - Enter the amount of any outstanding travel advance.</t>
    </r>
  </si>
  <si>
    <r>
      <t>Total Due (Owe):</t>
    </r>
    <r>
      <rPr>
        <sz val="12"/>
        <rFont val="Arial"/>
        <family val="2"/>
      </rPr>
      <t xml:space="preserve"> - This amount will auto-populate the total expenses less any advance entered. </t>
    </r>
  </si>
  <si>
    <r>
      <rPr>
        <u/>
        <sz val="12"/>
        <rFont val="Arial"/>
        <family val="2"/>
      </rPr>
      <t>Supervisor/Authorizer Name</t>
    </r>
    <r>
      <rPr>
        <sz val="12"/>
        <rFont val="Arial"/>
        <family val="2"/>
      </rPr>
      <t xml:space="preserve"> - Enter the name of your supervisor or the person that is authorized to approve your travel request.</t>
    </r>
  </si>
  <si>
    <r>
      <rPr>
        <u/>
        <sz val="12"/>
        <rFont val="Arial"/>
        <family val="2"/>
      </rPr>
      <t>Supervisor/Authorizer Title</t>
    </r>
    <r>
      <rPr>
        <sz val="12"/>
        <rFont val="Arial"/>
        <family val="2"/>
      </rPr>
      <t xml:space="preserve"> - Enter the title of your supervisor or the person that is authorized to approve your travel request.</t>
    </r>
  </si>
  <si>
    <r>
      <rPr>
        <u/>
        <sz val="12"/>
        <rFont val="Arial"/>
        <family val="2"/>
      </rPr>
      <t>Center</t>
    </r>
    <r>
      <rPr>
        <sz val="12"/>
        <rFont val="Arial"/>
        <family val="2"/>
      </rPr>
      <t xml:space="preserve"> - Enter your center code or the center code that your expenditures should be charged to.  
</t>
    </r>
  </si>
  <si>
    <t>(If you are unsure of this code, please contact your supervisor or admin staff.)</t>
  </si>
  <si>
    <r>
      <t>Pages 2 - 8 - Record your daily expenses being reported for reimbursement</t>
    </r>
    <r>
      <rPr>
        <b/>
        <sz val="14"/>
        <rFont val="Arial"/>
        <family val="2"/>
      </rPr>
      <t xml:space="preserve">.  </t>
    </r>
    <r>
      <rPr>
        <sz val="14"/>
        <rFont val="Arial"/>
        <family val="2"/>
      </rPr>
      <t>(Daily Travel Detail pages must be filled out prior to completing the Travel Reimbursement Workbook for signature and approval in order to obtain the correct total for reimbursement.)  Each day you are in travel status is recorded individually.  Your name, BEACON number, and date will automatically populate from the Page 1.</t>
    </r>
  </si>
  <si>
    <r>
      <rPr>
        <u/>
        <sz val="12"/>
        <rFont val="Arial"/>
        <family val="2"/>
      </rPr>
      <t>Day</t>
    </r>
    <r>
      <rPr>
        <sz val="12"/>
        <rFont val="Arial"/>
        <family val="2"/>
      </rPr>
      <t xml:space="preserve"> - Enter the date your travel or begin your trip in the cell under "Day"</t>
    </r>
  </si>
  <si>
    <r>
      <rPr>
        <u/>
        <sz val="12"/>
        <rFont val="Arial"/>
        <family val="2"/>
      </rPr>
      <t>From</t>
    </r>
    <r>
      <rPr>
        <sz val="12"/>
        <rFont val="Arial"/>
        <family val="2"/>
      </rPr>
      <t xml:space="preserve"> - Enter the city where your travel started that day.</t>
    </r>
  </si>
  <si>
    <r>
      <rPr>
        <u/>
        <sz val="12"/>
        <rFont val="Arial"/>
        <family val="2"/>
      </rPr>
      <t>To</t>
    </r>
    <r>
      <rPr>
        <sz val="12"/>
        <rFont val="Arial"/>
        <family val="2"/>
      </rPr>
      <t xml:space="preserve"> - Enter the city where your travel ended for that day.</t>
    </r>
  </si>
  <si>
    <r>
      <rPr>
        <u/>
        <sz val="12"/>
        <rFont val="Arial"/>
        <family val="2"/>
      </rPr>
      <t>Reason for Trip</t>
    </r>
    <r>
      <rPr>
        <sz val="12"/>
        <rFont val="Arial"/>
        <family val="2"/>
      </rPr>
      <t xml:space="preserve"> - Enter the purpose of the trip (Monthly Section Mtg, Inspection, Attended (name of) Conference, Conducted (name of) training, etc.). </t>
    </r>
  </si>
  <si>
    <r>
      <rPr>
        <u/>
        <sz val="12"/>
        <rFont val="Arial"/>
        <family val="2"/>
      </rPr>
      <t>Transportation Section</t>
    </r>
    <r>
      <rPr>
        <sz val="12"/>
        <rFont val="Arial"/>
        <family val="2"/>
      </rPr>
      <t xml:space="preserve"> - Enter the amounts paid for the appropriate modes of travel used in the proper column.  </t>
    </r>
  </si>
  <si>
    <r>
      <rPr>
        <u/>
        <sz val="12"/>
        <rFont val="Arial"/>
        <family val="2"/>
      </rPr>
      <t>Subsistence Section(Meals)</t>
    </r>
    <r>
      <rPr>
        <sz val="12"/>
        <rFont val="Arial"/>
        <family val="2"/>
      </rPr>
      <t xml:space="preserve"> - Enter the amounts paid for the number of meals allowed (based on the travel period) in the appropriate column.  No excess meal allowance will </t>
    </r>
  </si>
  <si>
    <t>be reimbursed if actual expenses are below the per diem allowance.</t>
  </si>
  <si>
    <t xml:space="preserve">Daily totals will automatically calculate for private car mileage, transportation, subsistence, and other expenses.  </t>
  </si>
  <si>
    <t xml:space="preserve">Grand totals will automatically calculate for all travel recorded on each Daily Travel Detail page.  </t>
  </si>
  <si>
    <t xml:space="preserve">Multiple Daily Travel Detail pages are provided when in travel status for more than 5 days.  Grand totals from Page 2 will automatically transfer to Page 3 in the Totals Brought </t>
  </si>
  <si>
    <t>Forward section.</t>
  </si>
  <si>
    <t xml:space="preserve">Final grand totals (from the last Daily Travel Detail page used) will carry forward to the Daily Summary Page.  </t>
  </si>
  <si>
    <t xml:space="preserve">Other Expenses total will be brought forward to the SUBTOTAL on Page 1.  </t>
  </si>
  <si>
    <t>EMPLOYEE ACCOUNT CODES FOR TRAVEL</t>
  </si>
  <si>
    <t>ACCOUNT</t>
  </si>
  <si>
    <t xml:space="preserve">     IN-STATE DESCRIPTION</t>
  </si>
  <si>
    <t>Transportation - AIR</t>
  </si>
  <si>
    <t>Transportation - GROUND (Private car, train, bus, subway/metro, taxi, shuttle service)</t>
  </si>
  <si>
    <t>Transportation – OTHER (Parking)</t>
  </si>
  <si>
    <t>Subsistence – LODGING</t>
  </si>
  <si>
    <t>Subsistence - MEALS</t>
  </si>
  <si>
    <t>Miscellaneous (such as Baggage, Tolls)</t>
  </si>
  <si>
    <t xml:space="preserve">                                           OUT-OF-STATE DESCRIPTION</t>
  </si>
  <si>
    <t>Transportation - GROUND (Private car, rental car, train, subway/metro, taxi, shuttle service, bus)</t>
  </si>
  <si>
    <t>Subsistence – MEALS</t>
  </si>
  <si>
    <t>Other Common Account Codes (and for Home-based employees)</t>
  </si>
  <si>
    <t xml:space="preserve">     DESCRIPTION</t>
  </si>
  <si>
    <t>Car Wash</t>
  </si>
  <si>
    <t>Registration</t>
  </si>
  <si>
    <t>Safety Shoes</t>
  </si>
  <si>
    <t>See Quick Reference Guide Tab</t>
  </si>
  <si>
    <t>for Current Rates</t>
  </si>
  <si>
    <r>
      <t xml:space="preserve">OSBM Budget Manual
6.2 Safety Shoe Allowance for State Employees
</t>
    </r>
    <r>
      <rPr>
        <sz val="13.5"/>
        <color rgb="FF092940"/>
        <rFont val="Arial"/>
        <family val="2"/>
      </rPr>
      <t xml:space="preserve">In compliance with the Occupational Safety and Health Administration (OSHA) and Office of State Human Resources (OSHR) policy related to personal protective equipment, and to ensure state employees are provided ample opportunity to purchase required and proper safety shoes for adequate foot protection, the maximum reimbursement allowance for the purchase of safety shoes is set at $250 per biennium. The $250 maximum is per employee on each biennium budget, meaning if an employee is reimbursed $250 in the first year of the biennium then he/she cannot be reimbursed in the second year of the biennium. 
OSBM and OSHR shall review the safety shoe reimbursement practice each biennium to adjust the allowance to reflect inflationary changes. Agencies may request an exception to this policy from OSBM. 
</t>
    </r>
  </si>
  <si>
    <r>
      <rPr>
        <u/>
        <sz val="12"/>
        <rFont val="Arial"/>
        <family val="2"/>
      </rPr>
      <t>Subsistence Section(Hotel</t>
    </r>
    <r>
      <rPr>
        <sz val="12"/>
        <rFont val="Arial"/>
        <family val="2"/>
      </rPr>
      <t xml:space="preserve">) - Enter total hotel amount to be paid (including all taxes) for each day in the appropriate column.  </t>
    </r>
    <r>
      <rPr>
        <b/>
        <sz val="12"/>
        <rFont val="Arial"/>
        <family val="2"/>
      </rPr>
      <t>Note:</t>
    </r>
    <r>
      <rPr>
        <sz val="12"/>
        <rFont val="Arial"/>
        <family val="2"/>
      </rPr>
      <t xml:space="preserve"> If the room rate is in excess of the allowable </t>
    </r>
  </si>
  <si>
    <r>
      <rPr>
        <u/>
        <sz val="12"/>
        <rFont val="Arial"/>
        <family val="2"/>
      </rPr>
      <t>Total Mileage Per Private Car Tri</t>
    </r>
    <r>
      <rPr>
        <sz val="12"/>
        <rFont val="Arial"/>
        <family val="2"/>
      </rPr>
      <t xml:space="preserve">p - Enter the actual number of traveled each day </t>
    </r>
    <r>
      <rPr>
        <b/>
        <sz val="12"/>
        <rFont val="Arial"/>
        <family val="2"/>
      </rPr>
      <t>(in whole miles)</t>
    </r>
    <r>
      <rPr>
        <sz val="12"/>
        <rFont val="Arial"/>
        <family val="2"/>
      </rPr>
      <t xml:space="preserve">.  </t>
    </r>
  </si>
  <si>
    <t>Misc. Out-of-State</t>
  </si>
  <si>
    <t>+100 eff 1.01.23</t>
  </si>
  <si>
    <t>Division Names</t>
  </si>
  <si>
    <t>Standards &amp; Inspections</t>
  </si>
  <si>
    <t>&lt;&lt;---Use this row for "Other Expenses" not in drop down list</t>
  </si>
  <si>
    <t>Division Center</t>
  </si>
  <si>
    <t>1120-1110</t>
  </si>
  <si>
    <t>1120-4220</t>
  </si>
  <si>
    <t>1120-4230</t>
  </si>
  <si>
    <t>1120-1113</t>
  </si>
  <si>
    <t>1350-1349-G3</t>
  </si>
  <si>
    <t>1350-1350-G3</t>
  </si>
  <si>
    <t>1352-1346-G3</t>
  </si>
  <si>
    <t>1350-1352-G3</t>
  </si>
  <si>
    <t>1350-1353-G3</t>
  </si>
  <si>
    <t>1358-1358-D3</t>
  </si>
  <si>
    <t>1350-1355-G3</t>
  </si>
  <si>
    <t>1351-0000-G3</t>
  </si>
  <si>
    <t>1120-4240</t>
  </si>
  <si>
    <t>Requested Reimbursement Mileage</t>
  </si>
  <si>
    <t>Supervisor/Authorized Official</t>
  </si>
  <si>
    <t>S&amp;I - Boiler Safety</t>
  </si>
  <si>
    <t>S&amp;I - Mine &amp; Quary</t>
  </si>
  <si>
    <t>S&amp;I - REDB</t>
  </si>
  <si>
    <t>S&amp;I - Elevator &amp; Amusement</t>
  </si>
  <si>
    <t>S&amp;I - Wage &amp; Hour</t>
  </si>
  <si>
    <t>OSH - Administration</t>
  </si>
  <si>
    <t>OSH - Agriculture Safety &amp; Health</t>
  </si>
  <si>
    <t>OSH - Compliance East</t>
  </si>
  <si>
    <t>OSH - Compliance West</t>
  </si>
  <si>
    <t>OSH - ETTA</t>
  </si>
  <si>
    <t>OSH - Library</t>
  </si>
  <si>
    <t>OSH - PSIM</t>
  </si>
  <si>
    <t>OSH - Review Commission</t>
  </si>
  <si>
    <t>Admin - Commissioner's Office</t>
  </si>
  <si>
    <t>Admin - Communications</t>
  </si>
  <si>
    <t>Admin - Financial Services</t>
  </si>
  <si>
    <t>Admin - Governmental Affairs</t>
  </si>
  <si>
    <t>Admin - Information Technology</t>
  </si>
  <si>
    <t>Admin - Legal Affairs</t>
  </si>
  <si>
    <t>Admin - Publications</t>
  </si>
  <si>
    <t>Cells with Error Messages are highlighted in orange</t>
  </si>
  <si>
    <t>Cells with Drop Down Lists are highlighted in yellow</t>
  </si>
  <si>
    <t>OSH - Consultative Services</t>
  </si>
  <si>
    <t>Admin - Human Resources</t>
  </si>
  <si>
    <t>Yes</t>
  </si>
  <si>
    <t>No</t>
  </si>
  <si>
    <t>Is the employee's center code on the form?  (Use drop down In Division Name box to have center populate.)</t>
  </si>
  <si>
    <t xml:space="preserve">Does the travel reimbursement exceed the thirty (30) day submittal timeframe?  If so, a valid justification approved by the supervisor must be attached.  (A travel period is defined as the calendar month during which the travel occurred from the first day an employee enters travel status through the last day of travel status for that given time frame.) </t>
  </si>
  <si>
    <t>Invoices must show a zero (.00) balance.  If not, proof of payment must be attached. (i.e. credit card or bank statement).</t>
  </si>
  <si>
    <r>
      <t xml:space="preserve">Depart </t>
    </r>
    <r>
      <rPr>
        <b/>
        <u/>
        <sz val="11"/>
        <color theme="1"/>
        <rFont val="Calibri"/>
        <family val="2"/>
        <scheme val="minor"/>
      </rPr>
      <t>BEFORE</t>
    </r>
    <r>
      <rPr>
        <u/>
        <sz val="11"/>
        <color theme="1"/>
        <rFont val="Calibri"/>
        <family val="2"/>
        <scheme val="minor"/>
      </rPr>
      <t>:</t>
    </r>
  </si>
  <si>
    <r>
      <rPr>
        <b/>
        <u/>
        <sz val="11"/>
        <color theme="1"/>
        <rFont val="Calibri"/>
        <family val="2"/>
        <scheme val="minor"/>
      </rPr>
      <t>SUBSISTENCE</t>
    </r>
    <r>
      <rPr>
        <sz val="11"/>
        <color theme="1"/>
        <rFont val="Calibri"/>
        <family val="2"/>
        <scheme val="minor"/>
      </rPr>
      <t xml:space="preserve"> - (</t>
    </r>
    <r>
      <rPr>
        <b/>
        <sz val="11"/>
        <color theme="1"/>
        <rFont val="Calibri"/>
        <family val="2"/>
        <scheme val="minor"/>
      </rPr>
      <t>Must be in overnight status</t>
    </r>
    <r>
      <rPr>
        <sz val="11"/>
        <color theme="1"/>
        <rFont val="Calibri"/>
        <family val="2"/>
        <scheme val="minor"/>
      </rPr>
      <t xml:space="preserve">; travel times must be </t>
    </r>
    <r>
      <rPr>
        <b/>
        <u/>
        <sz val="11"/>
        <color theme="1"/>
        <rFont val="Calibri"/>
        <family val="2"/>
        <scheme val="minor"/>
      </rPr>
      <t xml:space="preserve">BEFORE </t>
    </r>
    <r>
      <rPr>
        <sz val="11"/>
        <color theme="1"/>
        <rFont val="Calibri"/>
        <family val="2"/>
        <scheme val="minor"/>
      </rPr>
      <t xml:space="preserve">or </t>
    </r>
    <r>
      <rPr>
        <b/>
        <u/>
        <sz val="11"/>
        <color theme="1"/>
        <rFont val="Calibri"/>
        <family val="2"/>
        <scheme val="minor"/>
      </rPr>
      <t>AFTER</t>
    </r>
    <r>
      <rPr>
        <sz val="11"/>
        <color theme="1"/>
        <rFont val="Calibri"/>
        <family val="2"/>
        <scheme val="minor"/>
      </rPr>
      <t xml:space="preserve"> the times indicated.)</t>
    </r>
  </si>
  <si>
    <r>
      <rPr>
        <b/>
        <u/>
        <sz val="11"/>
        <color theme="1"/>
        <rFont val="Calibri"/>
        <family val="2"/>
        <scheme val="minor"/>
      </rPr>
      <t>RECEIPTS</t>
    </r>
    <r>
      <rPr>
        <sz val="11"/>
        <color theme="1"/>
        <rFont val="Calibri"/>
        <family val="2"/>
        <scheme val="minor"/>
      </rPr>
      <t xml:space="preserve"> - All employees must submit detailed actual/legitimate receipts that are legible for costs incurred on items requiring a receipt (.i.e. lodging, parking, vehicle washes, toll booths, etc.)  in order to process and finalize the travel reimbursement request.  Legible (vendor name, date and amount) proof of payment such as receipts, bank or credit card statements or invoices showing payment made in full are required for all expenses except mileage or meal reimbursement. </t>
    </r>
  </si>
  <si>
    <r>
      <rPr>
        <b/>
        <u/>
        <sz val="11"/>
        <color theme="1"/>
        <rFont val="Calibri"/>
        <family val="2"/>
        <scheme val="minor"/>
      </rPr>
      <t>CAR WASHES/STATE OWNED VEHICLES</t>
    </r>
    <r>
      <rPr>
        <sz val="11"/>
        <color theme="1"/>
        <rFont val="Calibri"/>
        <family val="2"/>
        <scheme val="minor"/>
      </rPr>
      <t xml:space="preserve"> -  NCDOL staff must include a copy of the MFM travel log along with the car wash receipt for verification and audit purposes.  NCDOL employees responsible for or permanently assigned to Motor Fleet Management (MFM) vehicles are permitted to have these vehicles washed/cleaned as needed but not to exceed a total cost of twenty dollars ($20) per month.  Information concerning tips is included in the DOL Travel Policy &amp; Procedures section 5.1.28.</t>
    </r>
  </si>
  <si>
    <r>
      <rPr>
        <u/>
        <sz val="12"/>
        <rFont val="Arial"/>
        <family val="2"/>
      </rPr>
      <t>Departure and Return Times</t>
    </r>
    <r>
      <rPr>
        <sz val="12"/>
        <rFont val="Arial"/>
        <family val="2"/>
      </rPr>
      <t xml:space="preserve"> - </t>
    </r>
    <r>
      <rPr>
        <b/>
        <sz val="12"/>
        <rFont val="Arial"/>
        <family val="2"/>
      </rPr>
      <t xml:space="preserve">These are required when reimbursement for meals is requested. </t>
    </r>
    <r>
      <rPr>
        <sz val="12"/>
        <rFont val="Arial"/>
        <family val="2"/>
      </rPr>
      <t xml:space="preserve"> Enter the time you are departing (either am or pm) as well as the time you returned (either am or pm) in the</t>
    </r>
    <r>
      <rPr>
        <b/>
        <sz val="12"/>
        <rFont val="Arial"/>
        <family val="2"/>
      </rPr>
      <t xml:space="preserve"> Travel Depart/Travel Return </t>
    </r>
    <r>
      <rPr>
        <sz val="12"/>
        <rFont val="Arial"/>
        <family val="2"/>
      </rPr>
      <t>boxes.</t>
    </r>
  </si>
  <si>
    <t>Overnight trips should list the departure time on the first day in travel status.  The return time should be listed on the final day in travel status.  (No other times are needed.)</t>
  </si>
  <si>
    <r>
      <rPr>
        <b/>
        <u/>
        <sz val="11"/>
        <color theme="1"/>
        <rFont val="Calibri"/>
        <family val="2"/>
        <scheme val="minor"/>
      </rPr>
      <t>LATE JUSTIFICATION</t>
    </r>
    <r>
      <rPr>
        <sz val="11"/>
        <color theme="1"/>
        <rFont val="Calibri"/>
        <family val="2"/>
        <scheme val="minor"/>
      </rPr>
      <t xml:space="preserve"> - Any employees filing for travel reimbursement that exceeds the thirty (30) day timeframe must submit a valid justification memo approved by the employee’s supervisor and/or manager for the late submission.</t>
    </r>
  </si>
  <si>
    <r>
      <rPr>
        <b/>
        <u/>
        <sz val="11"/>
        <color theme="1"/>
        <rFont val="Calibri"/>
        <family val="2"/>
        <scheme val="minor"/>
      </rPr>
      <t xml:space="preserve">DOLB-8 TRAVEL AUTHORIZATION FORM - </t>
    </r>
    <r>
      <rPr>
        <sz val="11"/>
        <color theme="1"/>
        <rFont val="Calibri"/>
        <family val="2"/>
        <scheme val="minor"/>
      </rPr>
      <t xml:space="preserve">Use this form to request out-of-state and in-state travel, excess lodging, travel advance, registration and membership dues.  Submit the fully completed form and supporting documentation noted to your supervisor, manager or director at least </t>
    </r>
    <r>
      <rPr>
        <b/>
        <u/>
        <sz val="11"/>
        <color theme="1"/>
        <rFont val="Calibri"/>
        <family val="2"/>
        <scheme val="minor"/>
      </rPr>
      <t>fifteen (15) days prior</t>
    </r>
    <r>
      <rPr>
        <sz val="11"/>
        <color theme="1"/>
        <rFont val="Calibri"/>
        <family val="2"/>
        <scheme val="minor"/>
      </rPr>
      <t xml:space="preserve"> to the date of travel.  The DOLB-8 for registration or membership dues should be approved and submitted to FSD fifteen (15) days prior to the payment/Early Bird deadline dates.  </t>
    </r>
  </si>
  <si>
    <t>Assigned a Permanent MFM Vehicle or Approved Personal Vehicle Waiver?</t>
  </si>
  <si>
    <r>
      <t xml:space="preserve">** Lodging: Sales tax, lodging tax, local tax or service fees applied to the cost of the lodging (room rate) may be claimed in addition to the statutory rates listed above. </t>
    </r>
    <r>
      <rPr>
        <b/>
        <sz val="11"/>
        <color theme="1"/>
        <rFont val="Calibri"/>
        <family val="2"/>
        <scheme val="minor"/>
      </rPr>
      <t>If you are staying overnight but are not claiming hotels expenses, use the drop down box in Other Expenses - Explanation and choose "No Hotel Claimed".</t>
    </r>
  </si>
  <si>
    <r>
      <rPr>
        <u/>
        <sz val="12"/>
        <rFont val="Arial"/>
        <family val="2"/>
      </rPr>
      <t>Other Expenses</t>
    </r>
    <r>
      <rPr>
        <sz val="12"/>
        <rFont val="Arial"/>
        <family val="2"/>
      </rPr>
      <t xml:space="preserve"> - To enter the type of expense use the drop down list by clicking in the cell under Explanation to enter a description.   Enter the amount paid.  Note: Other</t>
    </r>
  </si>
  <si>
    <r>
      <t xml:space="preserve">expenses </t>
    </r>
    <r>
      <rPr>
        <b/>
        <sz val="12"/>
        <rFont val="Arial"/>
        <family val="2"/>
      </rPr>
      <t>should</t>
    </r>
    <r>
      <rPr>
        <sz val="12"/>
        <rFont val="Arial"/>
        <family val="2"/>
      </rPr>
      <t xml:space="preserve"> be entered on the date the payment is made.</t>
    </r>
  </si>
  <si>
    <t>Use the drop down boxes to classify each type of other expense such as parking, car wash, registration, etc.</t>
  </si>
  <si>
    <t>MFM/State Vehicle
Available</t>
  </si>
  <si>
    <t>MFM/State Vehicle
Not Available ***</t>
  </si>
  <si>
    <t xml:space="preserve"> Waiver to drive personal vehicle  or use of personal vehicle when permanently assigned MFM/State Vehicle****</t>
  </si>
  <si>
    <r>
      <rPr>
        <u/>
        <sz val="12"/>
        <rFont val="Arial"/>
        <family val="2"/>
      </rPr>
      <t>MFM/State Vehicle</t>
    </r>
    <r>
      <rPr>
        <sz val="12"/>
        <rFont val="Arial"/>
        <family val="2"/>
      </rPr>
      <t xml:space="preserve"> - One box must be selected for mileage reimbursement to calculate correctly.  Check YES to indicate you have a permanently assigned MFM/State vehicle or if you have an approved Transportation By Personal Vehicle Waiver.  Check NO if you have not been permanently assigned a MFM/State vehicle .</t>
    </r>
  </si>
  <si>
    <r>
      <t xml:space="preserve">rate and excess cost was not pre-approved, the tax claimed must be prorated based on the allowable rate.  (Example - if taxes are 13%, the calculations would be 
89.10 x 13% = 11.58, 89.10 + 11.58 = 100.68).  </t>
    </r>
    <r>
      <rPr>
        <b/>
        <sz val="12"/>
        <rFont val="Arial"/>
        <family val="2"/>
      </rPr>
      <t>If you are staying overnight but are not claiming hotels expenses (i.e., part of conference registration, staying in private residence, paid by non-DOL agency, etc.) use the drop down box in Other Expenses - Explanation and choose "No Hotel Claimed".</t>
    </r>
  </si>
  <si>
    <t>NCFS Coding</t>
  </si>
  <si>
    <t>1100-101512-ACCT-1101353-110023G-6024-11G0023G07</t>
  </si>
  <si>
    <t>1100-101512-ACCT-1101350-110023G-6024-11G0023G05</t>
  </si>
  <si>
    <t>1100-101514-ACCT-1101346-110023G-1024-11G0023G03</t>
  </si>
  <si>
    <t>1100-101512-ACCT-1101352-110023G-6024-11G0023G06</t>
  </si>
  <si>
    <t>1100-101512-ACCT-1101355-110023G-6024-11G0023G09</t>
  </si>
  <si>
    <t>1350-1357-G3</t>
  </si>
  <si>
    <t>1100-101512-ACCT-1101357-110023G-6024-11G0023G11</t>
  </si>
  <si>
    <t>1100-101513-ACCT-1101351-110023G-1024-11G0023G01</t>
  </si>
  <si>
    <t>Is scanned copy of form and/receipts legible?</t>
  </si>
  <si>
    <t>Month Order</t>
  </si>
  <si>
    <t>Month Name</t>
  </si>
  <si>
    <t>Month Abbr.</t>
  </si>
  <si>
    <t>January</t>
  </si>
  <si>
    <t>February</t>
  </si>
  <si>
    <t>March</t>
  </si>
  <si>
    <t>April</t>
  </si>
  <si>
    <t>May</t>
  </si>
  <si>
    <t>June</t>
  </si>
  <si>
    <t>July</t>
  </si>
  <si>
    <t>August</t>
  </si>
  <si>
    <t>September</t>
  </si>
  <si>
    <t>October</t>
  </si>
  <si>
    <t>November</t>
  </si>
  <si>
    <t>December</t>
  </si>
  <si>
    <t>JAN</t>
  </si>
  <si>
    <t>FEB</t>
  </si>
  <si>
    <t>MAR</t>
  </si>
  <si>
    <t>APR</t>
  </si>
  <si>
    <t>MAY</t>
  </si>
  <si>
    <t>JUN</t>
  </si>
  <si>
    <t>JUL</t>
  </si>
  <si>
    <t>AUG</t>
  </si>
  <si>
    <t>SEP</t>
  </si>
  <si>
    <t>OCT</t>
  </si>
  <si>
    <t>NOV</t>
  </si>
  <si>
    <t>DEC</t>
  </si>
  <si>
    <t>Here</t>
  </si>
  <si>
    <t>There</t>
  </si>
  <si>
    <t>Account Title</t>
  </si>
  <si>
    <t>Attach all necessary receipts and supporting documentation to this form and submit upon approval to the FSD Accounts Payable Section for review and processing.  Retain a copy for your records.</t>
  </si>
  <si>
    <r>
      <rPr>
        <u/>
        <sz val="12"/>
        <rFont val="Arial"/>
        <family val="2"/>
      </rPr>
      <t>Payee's Name</t>
    </r>
    <r>
      <rPr>
        <sz val="12"/>
        <rFont val="Arial"/>
        <family val="2"/>
      </rPr>
      <t xml:space="preserve"> - Enter your full/legal name as listen in Beacon.</t>
    </r>
  </si>
  <si>
    <r>
      <rPr>
        <u/>
        <sz val="12"/>
        <rFont val="Arial"/>
        <family val="2"/>
      </rPr>
      <t>Division</t>
    </r>
    <r>
      <rPr>
        <sz val="12"/>
        <rFont val="Arial"/>
        <family val="2"/>
      </rPr>
      <t xml:space="preserve"> -</t>
    </r>
    <r>
      <rPr>
        <b/>
        <sz val="12"/>
        <rFont val="Arial"/>
        <family val="2"/>
      </rPr>
      <t xml:space="preserve"> Enter your Bureau/Division name from drop down list. This will autofill your current NCFS coding.</t>
    </r>
  </si>
  <si>
    <r>
      <rPr>
        <b/>
        <sz val="10"/>
        <rFont val="Times New Roman"/>
        <family val="1"/>
      </rPr>
      <t>Employee's Legal Name</t>
    </r>
    <r>
      <rPr>
        <b/>
        <sz val="10.5"/>
        <rFont val="Times New Roman"/>
        <family val="1"/>
      </rPr>
      <t xml:space="preserve">
</t>
    </r>
    <r>
      <rPr>
        <b/>
        <sz val="10"/>
        <rFont val="Times New Roman"/>
        <family val="1"/>
      </rPr>
      <t>(first, middle, last)</t>
    </r>
  </si>
  <si>
    <t>NCFS CODING</t>
  </si>
  <si>
    <r>
      <rPr>
        <u/>
        <sz val="12"/>
        <rFont val="Arial"/>
        <family val="2"/>
      </rPr>
      <t>BEACON Number</t>
    </r>
    <r>
      <rPr>
        <sz val="12"/>
        <rFont val="Arial"/>
        <family val="2"/>
      </rPr>
      <t xml:space="preserve"> - Find this number when you log into the Integrated Payroll System.  On the top left corner behind the State Seal, it will have Welcome: (your name): (your BEACON Number include leading zeros..total number will be 8 digits in length).  You can also find it on your paystub in the upper right hand corner listed as your personnel number.</t>
    </r>
  </si>
  <si>
    <t>1100-101505-ACCT-1101310-1100BSB-2024-0000000000</t>
  </si>
  <si>
    <t>1100-101506-ACCT-1101320-110EADB-2024-0000000000</t>
  </si>
  <si>
    <t>1100-101510-ACCT-1101345-110REDB-1024-0000000000</t>
  </si>
  <si>
    <t>1100-101509-ACCT-1101340-1100WHB-1024-000000000</t>
  </si>
  <si>
    <t>Admin - Research &amp; Policy (BLS)</t>
  </si>
  <si>
    <t>1360-1360-B3</t>
  </si>
  <si>
    <t>1100-101517-ACCT-1101360-1100RPB-6024-11G00BLS01</t>
  </si>
  <si>
    <t>1100-101502-ACCT-1104240-1100PUB-6024-0000000000</t>
  </si>
  <si>
    <t>1100-101502-ACCT-1104220-1100FSD-6024-0000000000</t>
  </si>
  <si>
    <t>1100-101502-ACCT-1104230-1100HRD-6024-0000000000</t>
  </si>
  <si>
    <t>1100-101502-ACCT-1101130-1100COM-6024-0000000000</t>
  </si>
  <si>
    <t>1100-101502-ACCT-1101110-1100CMO-6024-0000000000</t>
  </si>
  <si>
    <t>1100-101504-ACCT-1101210-1100ITD-6024-0000000000</t>
  </si>
  <si>
    <t>1100-101502-ACCT-1101113-1100LAD-6024-0000000000</t>
  </si>
  <si>
    <t>1120-1130</t>
  </si>
  <si>
    <t>If you are a new employee, or if this is your first travel reimbursement request, please set up your bank account in BEACON under the "Travel Expense Tab".  Double check that your bank routing and account numbers are accurate.  (Please note: Payroll direct depost information isn't automatically applied to your travel reimbursement, it must be entered by the employee separately to set up the travel reimbursement account).</t>
  </si>
  <si>
    <t>&lt;-----Make sure to include all 8 digits of your BEACON # including leading zeros Please see "Instructions" sheet in this workbook on where you find your BEACON number</t>
  </si>
  <si>
    <t>1330-1331-M3</t>
  </si>
  <si>
    <t>1100-101507-ACCT-1101331-1100MQB-3023-11G0MSHA01</t>
  </si>
  <si>
    <t>1100-101516-ACCT-1101358-110021D-1024-11G0021D02</t>
  </si>
  <si>
    <t>1100-101512-ACCT-1101349-110023G-6024-11G0023G04</t>
  </si>
  <si>
    <t>.67</t>
  </si>
  <si>
    <t>Revised Rates Effective Date:  01/01/2024</t>
  </si>
  <si>
    <t>****Employees choosing to drive a personal vehicle on a permanent basis shall be reimbursed at the Motor Fleet Management rate (currently .36 cents per mile).  An approved Transportation by Personal Vehicle waiver agreement is required.  Employees assigned a permanent State/MFM vehicle  but using their personal vehicle for business purposes will also be reimbursed at the current Motor Fleet Management rate.</t>
  </si>
  <si>
    <t>Per NCDOL Travel Policy  and Procedures Effective 01/01/2024</t>
  </si>
  <si>
    <r>
      <rPr>
        <b/>
        <u/>
        <sz val="11"/>
        <color theme="1"/>
        <rFont val="Calibri"/>
        <family val="2"/>
        <scheme val="minor"/>
      </rPr>
      <t>MILEAGE</t>
    </r>
    <r>
      <rPr>
        <sz val="11"/>
        <color theme="1"/>
        <rFont val="Calibri"/>
        <family val="2"/>
        <scheme val="minor"/>
      </rPr>
      <t xml:space="preserve"> - Rates are listed as cents per mile.  Mileage is measured from the closer of the Duty Station or Point of Departure to the destination (and return).  Rates effective 01/01/2024</t>
    </r>
  </si>
  <si>
    <t>NCDOL Travel Policy &amp; Procedure Manual</t>
  </si>
  <si>
    <r>
      <rPr>
        <b/>
        <u/>
        <sz val="11"/>
        <rFont val="Calibri"/>
        <family val="2"/>
      </rPr>
      <t xml:space="preserve">AIRPORT PARKING </t>
    </r>
    <r>
      <rPr>
        <sz val="11"/>
        <rFont val="Calibri"/>
        <family val="2"/>
      </rPr>
      <t>- E</t>
    </r>
    <r>
      <rPr>
        <sz val="11"/>
        <color theme="1"/>
        <rFont val="Calibri"/>
        <family val="2"/>
      </rPr>
      <t xml:space="preserve">mployees are encouraged to park utilizing Park-RDU Economy, formerly RDU Park and Ride.  Currently, parking at RDU airport has a maximum reimbursement of eleven dollars ($12) per day at Lots #3 and #4 (effective 04/01/2023).  Any parking rates considered excessive and only for the convenience of the traveler will not be reimbursable.  An example of excessive or inappropriate parking would be the use of an airport’s hourly parking lot for an overnight trip.  This will vary depending on the cost of taxis or shuttles, and the length of time a personal vehicle would be parked at the airport.    For current rates see </t>
    </r>
    <r>
      <rPr>
        <sz val="11"/>
        <rFont val="Calibri"/>
        <family val="2"/>
      </rPr>
      <t>https://www.rdu.com/parking/</t>
    </r>
    <r>
      <rPr>
        <sz val="11"/>
        <color theme="1"/>
        <rFont val="Calibri"/>
        <family val="2"/>
      </rPr>
      <t xml:space="preserve"> </t>
    </r>
  </si>
  <si>
    <r>
      <rPr>
        <b/>
        <u/>
        <sz val="11"/>
        <color theme="1"/>
        <rFont val="Calibri"/>
        <family val="2"/>
        <scheme val="minor"/>
      </rPr>
      <t>SAFETY SHOES</t>
    </r>
    <r>
      <rPr>
        <sz val="11"/>
        <color theme="1"/>
        <rFont val="Calibri"/>
        <family val="2"/>
        <scheme val="minor"/>
      </rPr>
      <t xml:space="preserve"> -  Effective July 1, 2019 employees that are required to wear safety shoes in the performance of their duties are allowed reimbursement of $125 per pair of safety shoes every 12 months or a second option up to $250 per pair of safety shoes every 24 months. It will remain the employee's responsibility to indicate on the required receipt if the purchase applies to the 12 months or the 24 months reimbursement of safety shoes.  Specialty logging boots can be purchased every 36 months and be reimbursable up to $375 only when required by employee job description.  Supporting documentation (receipts, pictures, item description, etc.) must show ASTM/ANSI certification.</t>
    </r>
  </si>
  <si>
    <t>No Hotel Claimed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</si>
</sst>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409]d\-mmm\-yy;@"/>
    <numFmt numFmtId="166" formatCode="_(* #,##0_);_(* \(#,##0\);_(* &quot;-&quot;??_);_(@_)"/>
  </numFmts>
  <fonts count="71" x14ac:knownFonts="1">
    <font>
      <sz val="11"/>
      <color theme="1"/>
      <name val="Calibri"/>
      <family val="2"/>
      <scheme val="minor"/>
    </font>
    <font>
      <b/>
      <sz val="12"/>
      <name val="Times New Roman"/>
      <family val="1"/>
    </font>
    <font>
      <b/>
      <sz val="8"/>
      <name val="Times New Roman"/>
      <family val="1"/>
    </font>
    <font>
      <b/>
      <sz val="10"/>
      <name val="Times New Roman"/>
      <family val="1"/>
    </font>
    <font>
      <sz val="10"/>
      <name val="Times New Roman"/>
      <family val="1"/>
    </font>
    <font>
      <b/>
      <sz val="12"/>
      <color indexed="10"/>
      <name val="Times New Roman"/>
      <family val="1"/>
    </font>
    <font>
      <sz val="9"/>
      <name val="Times New Roman"/>
      <family val="1"/>
    </font>
    <font>
      <sz val="11"/>
      <color theme="1"/>
      <name val="Calibri"/>
      <family val="2"/>
      <scheme val="minor"/>
    </font>
    <font>
      <sz val="11"/>
      <name val="Times New Roman"/>
      <family val="1"/>
    </font>
    <font>
      <b/>
      <sz val="9"/>
      <name val="Times New Roman"/>
      <family val="1"/>
    </font>
    <font>
      <b/>
      <sz val="11"/>
      <name val="Times New Roman"/>
      <family val="1"/>
    </font>
    <font>
      <sz val="12"/>
      <color theme="1"/>
      <name val="Times New Roman"/>
      <family val="1"/>
    </font>
    <font>
      <sz val="11"/>
      <color theme="1"/>
      <name val="Times New Roman"/>
      <family val="1"/>
    </font>
    <font>
      <sz val="10"/>
      <color theme="1"/>
      <name val="Times New Roman"/>
      <family val="1"/>
    </font>
    <font>
      <b/>
      <sz val="12"/>
      <color theme="1"/>
      <name val="Times New Roman"/>
      <family val="1"/>
    </font>
    <font>
      <b/>
      <sz val="11"/>
      <color theme="1"/>
      <name val="Times New Roman"/>
      <family val="1"/>
    </font>
    <font>
      <i/>
      <sz val="10"/>
      <name val="Times New Roman"/>
      <family val="1"/>
    </font>
    <font>
      <b/>
      <sz val="14"/>
      <name val="Calibri"/>
      <family val="2"/>
      <scheme val="minor"/>
    </font>
    <font>
      <sz val="11"/>
      <name val="Calibri"/>
      <family val="2"/>
      <scheme val="minor"/>
    </font>
    <font>
      <b/>
      <sz val="13"/>
      <name val="Calibri"/>
      <family val="2"/>
      <scheme val="minor"/>
    </font>
    <font>
      <b/>
      <sz val="8"/>
      <name val="Calibri"/>
      <family val="2"/>
      <scheme val="minor"/>
    </font>
    <font>
      <b/>
      <sz val="12"/>
      <name val="Calibri"/>
      <family val="2"/>
      <scheme val="minor"/>
    </font>
    <font>
      <sz val="12"/>
      <name val="Calibri"/>
      <family val="2"/>
      <scheme val="minor"/>
    </font>
    <font>
      <i/>
      <sz val="10"/>
      <name val="Calibri"/>
      <family val="2"/>
      <scheme val="minor"/>
    </font>
    <font>
      <b/>
      <i/>
      <sz val="10"/>
      <name val="Calibri"/>
      <family val="2"/>
      <scheme val="minor"/>
    </font>
    <font>
      <b/>
      <sz val="12"/>
      <color theme="0"/>
      <name val="Calibri"/>
      <family val="2"/>
      <scheme val="minor"/>
    </font>
    <font>
      <b/>
      <sz val="11"/>
      <name val="Calibri"/>
      <family val="2"/>
      <scheme val="minor"/>
    </font>
    <font>
      <i/>
      <sz val="11"/>
      <name val="Calibri"/>
      <family val="2"/>
      <scheme val="minor"/>
    </font>
    <font>
      <b/>
      <sz val="11"/>
      <color rgb="FF0000CC"/>
      <name val="Times New Roman"/>
      <family val="1"/>
    </font>
    <font>
      <sz val="12"/>
      <color rgb="FF0000FF"/>
      <name val="Calibri"/>
      <family val="2"/>
      <scheme val="minor"/>
    </font>
    <font>
      <b/>
      <sz val="12"/>
      <color rgb="FF0000FF"/>
      <name val="Calibri"/>
      <family val="2"/>
      <scheme val="minor"/>
    </font>
    <font>
      <i/>
      <sz val="12"/>
      <color rgb="FF0000FF"/>
      <name val="Calibri"/>
      <family val="2"/>
      <scheme val="minor"/>
    </font>
    <font>
      <sz val="9"/>
      <color theme="1"/>
      <name val="Times New Roman"/>
      <family val="1"/>
    </font>
    <font>
      <sz val="11"/>
      <color rgb="FF0000FF"/>
      <name val="Times New Roman"/>
      <family val="1"/>
    </font>
    <font>
      <sz val="11"/>
      <color rgb="FFFFFFCC"/>
      <name val="Times New Roman"/>
      <family val="1"/>
    </font>
    <font>
      <sz val="11"/>
      <color rgb="FFFF0000"/>
      <name val="Times New Roman"/>
      <family val="1"/>
    </font>
    <font>
      <b/>
      <sz val="9"/>
      <color theme="1"/>
      <name val="Times New Roman"/>
      <family val="1"/>
    </font>
    <font>
      <sz val="9"/>
      <color theme="1"/>
      <name val="Calibri"/>
      <family val="2"/>
      <scheme val="minor"/>
    </font>
    <font>
      <b/>
      <sz val="11"/>
      <color theme="1"/>
      <name val="Calibri"/>
      <family val="2"/>
      <scheme val="minor"/>
    </font>
    <font>
      <u/>
      <sz val="11"/>
      <color theme="10"/>
      <name val="Calibri"/>
      <family val="2"/>
      <scheme val="minor"/>
    </font>
    <font>
      <b/>
      <sz val="14"/>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
      <b/>
      <sz val="9"/>
      <color theme="1"/>
      <name val="Calibri"/>
      <family val="2"/>
      <scheme val="minor"/>
    </font>
    <font>
      <sz val="10"/>
      <color theme="1"/>
      <name val="Calibri"/>
      <family val="2"/>
      <scheme val="minor"/>
    </font>
    <font>
      <b/>
      <u/>
      <sz val="14"/>
      <name val="Arial"/>
      <family val="2"/>
    </font>
    <font>
      <b/>
      <u/>
      <sz val="10"/>
      <name val="Arial"/>
      <family val="2"/>
    </font>
    <font>
      <sz val="14"/>
      <name val="Arial"/>
      <family val="2"/>
    </font>
    <font>
      <sz val="14"/>
      <color theme="1"/>
      <name val="Calibri"/>
      <family val="2"/>
      <scheme val="minor"/>
    </font>
    <font>
      <sz val="12"/>
      <name val="Arial"/>
      <family val="2"/>
    </font>
    <font>
      <u/>
      <sz val="12"/>
      <name val="Arial"/>
      <family val="2"/>
    </font>
    <font>
      <sz val="12"/>
      <color theme="1"/>
      <name val="Arial"/>
      <family val="2"/>
    </font>
    <font>
      <b/>
      <sz val="14"/>
      <name val="Arial"/>
      <family val="2"/>
    </font>
    <font>
      <b/>
      <sz val="12"/>
      <name val="Arial"/>
      <family val="2"/>
    </font>
    <font>
      <b/>
      <sz val="12"/>
      <color theme="1"/>
      <name val="Calibri"/>
      <family val="2"/>
      <scheme val="minor"/>
    </font>
    <font>
      <b/>
      <u/>
      <sz val="12"/>
      <name val="Arial"/>
      <family val="2"/>
    </font>
    <font>
      <u/>
      <sz val="12"/>
      <color theme="1"/>
      <name val="Arial"/>
      <family val="2"/>
    </font>
    <font>
      <b/>
      <sz val="12"/>
      <color rgb="FFFF0000"/>
      <name val="Calibri"/>
      <family val="2"/>
      <scheme val="minor"/>
    </font>
    <font>
      <b/>
      <sz val="13.5"/>
      <color rgb="FF092940"/>
      <name val="Arial"/>
      <family val="2"/>
    </font>
    <font>
      <sz val="12"/>
      <color rgb="FF000000"/>
      <name val="Arial"/>
      <family val="2"/>
    </font>
    <font>
      <sz val="13.5"/>
      <color rgb="FF092940"/>
      <name val="Arial"/>
      <family val="2"/>
    </font>
    <font>
      <b/>
      <sz val="12"/>
      <color rgb="FFFF0000"/>
      <name val="Times New Roman"/>
      <family val="1"/>
    </font>
    <font>
      <sz val="11"/>
      <color theme="1"/>
      <name val="Calibri"/>
      <family val="2"/>
    </font>
    <font>
      <b/>
      <u/>
      <sz val="11"/>
      <name val="Calibri"/>
      <family val="2"/>
    </font>
    <font>
      <sz val="11"/>
      <name val="Calibri"/>
      <family val="2"/>
    </font>
    <font>
      <b/>
      <sz val="11"/>
      <color rgb="FF0000FF"/>
      <name val="Times New Roman"/>
      <family val="1"/>
    </font>
    <font>
      <sz val="11"/>
      <color theme="0"/>
      <name val="Times New Roman"/>
      <family val="1"/>
    </font>
    <font>
      <sz val="8"/>
      <name val="Calibri"/>
      <family val="2"/>
      <scheme val="minor"/>
    </font>
    <font>
      <b/>
      <sz val="14"/>
      <color theme="1"/>
      <name val="Times New Roman"/>
      <family val="1"/>
    </font>
    <font>
      <b/>
      <sz val="10.5"/>
      <name val="Times New Roman"/>
      <family val="1"/>
    </font>
  </fonts>
  <fills count="15">
    <fill>
      <patternFill patternType="none"/>
    </fill>
    <fill>
      <patternFill patternType="gray125"/>
    </fill>
    <fill>
      <patternFill patternType="solid">
        <fgColor indexed="9"/>
        <bgColor indexed="64"/>
      </patternFill>
    </fill>
    <fill>
      <patternFill patternType="gray0625">
        <bgColor indexed="9"/>
      </patternFill>
    </fill>
    <fill>
      <patternFill patternType="gray0625">
        <bgColor indexed="41"/>
      </patternFill>
    </fill>
    <fill>
      <patternFill patternType="gray06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gray0625">
        <bgColor rgb="FFCCFFFF"/>
      </patternFill>
    </fill>
    <fill>
      <patternFill patternType="solid">
        <fgColor theme="9" tint="0.59999389629810485"/>
        <bgColor indexed="64"/>
      </patternFill>
    </fill>
    <fill>
      <patternFill patternType="gray0625">
        <bgColor auto="1"/>
      </patternFill>
    </fill>
    <fill>
      <patternFill patternType="solid">
        <fgColor indexed="65"/>
        <bgColor indexed="64"/>
      </patternFill>
    </fill>
    <fill>
      <patternFill patternType="solid">
        <fgColor indexed="65"/>
        <bgColor theme="0"/>
      </patternFill>
    </fill>
  </fills>
  <borders count="66">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s>
  <cellStyleXfs count="6">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xf numFmtId="43" fontId="8" fillId="0" borderId="0" applyFont="0" applyFill="0" applyBorder="0" applyAlignment="0" applyProtection="0"/>
    <xf numFmtId="0" fontId="39" fillId="0" borderId="0" applyNumberFormat="0" applyFill="0" applyBorder="0" applyAlignment="0" applyProtection="0"/>
  </cellStyleXfs>
  <cellXfs count="637">
    <xf numFmtId="0" fontId="0" fillId="0" borderId="0" xfId="0"/>
    <xf numFmtId="3" fontId="18" fillId="0" borderId="37" xfId="3" applyNumberFormat="1" applyFont="1" applyBorder="1" applyProtection="1">
      <protection locked="0"/>
    </xf>
    <xf numFmtId="3" fontId="18" fillId="9" borderId="37" xfId="3" applyNumberFormat="1" applyFont="1" applyFill="1" applyBorder="1"/>
    <xf numFmtId="3" fontId="26" fillId="9" borderId="58" xfId="3" applyNumberFormat="1" applyFont="1" applyFill="1" applyBorder="1"/>
    <xf numFmtId="165" fontId="18" fillId="0" borderId="37" xfId="3" applyNumberFormat="1" applyFont="1" applyBorder="1" applyAlignment="1" applyProtection="1">
      <alignment horizontal="center"/>
      <protection locked="0"/>
    </xf>
    <xf numFmtId="0" fontId="18" fillId="0" borderId="37" xfId="3" applyFont="1" applyBorder="1" applyAlignment="1" applyProtection="1">
      <alignment horizontal="center" wrapText="1"/>
      <protection locked="0"/>
    </xf>
    <xf numFmtId="165" fontId="18" fillId="0" borderId="3" xfId="3" applyNumberFormat="1" applyFont="1" applyBorder="1" applyAlignment="1" applyProtection="1">
      <alignment horizontal="center"/>
      <protection locked="0"/>
    </xf>
    <xf numFmtId="0" fontId="18" fillId="0" borderId="3" xfId="3" applyFont="1" applyBorder="1" applyAlignment="1" applyProtection="1">
      <alignment horizontal="center" wrapText="1"/>
      <protection locked="0"/>
    </xf>
    <xf numFmtId="165" fontId="18" fillId="0" borderId="39" xfId="3" applyNumberFormat="1" applyFont="1" applyBorder="1" applyAlignment="1" applyProtection="1">
      <alignment horizontal="center"/>
      <protection locked="0"/>
    </xf>
    <xf numFmtId="0" fontId="18" fillId="0" borderId="39" xfId="3" applyFont="1" applyBorder="1" applyAlignment="1" applyProtection="1">
      <alignment horizontal="center" wrapText="1"/>
      <protection locked="0"/>
    </xf>
    <xf numFmtId="0" fontId="18" fillId="0" borderId="16" xfId="3" applyFont="1" applyBorder="1" applyAlignment="1" applyProtection="1">
      <alignment horizontal="center" wrapText="1"/>
      <protection locked="0"/>
    </xf>
    <xf numFmtId="0" fontId="12" fillId="2" borderId="0" xfId="0" applyFont="1" applyFill="1"/>
    <xf numFmtId="3" fontId="18" fillId="0" borderId="59" xfId="3" applyNumberFormat="1" applyFont="1" applyBorder="1" applyProtection="1">
      <protection locked="0"/>
    </xf>
    <xf numFmtId="0" fontId="18" fillId="0" borderId="20" xfId="3" applyFont="1" applyBorder="1" applyAlignment="1" applyProtection="1">
      <alignment horizontal="center" wrapText="1"/>
      <protection locked="0"/>
    </xf>
    <xf numFmtId="0" fontId="18" fillId="0" borderId="35" xfId="3" applyFont="1" applyBorder="1" applyAlignment="1" applyProtection="1">
      <alignment horizontal="center" wrapText="1"/>
      <protection locked="0"/>
    </xf>
    <xf numFmtId="0" fontId="12" fillId="0" borderId="0" xfId="0" applyFont="1"/>
    <xf numFmtId="0" fontId="12" fillId="2" borderId="0" xfId="0" applyFont="1" applyFill="1" applyAlignment="1">
      <alignment wrapText="1"/>
    </xf>
    <xf numFmtId="0" fontId="12" fillId="2" borderId="1" xfId="0" applyFont="1" applyFill="1" applyBorder="1"/>
    <xf numFmtId="0" fontId="12" fillId="2" borderId="2" xfId="0" applyFont="1" applyFill="1" applyBorder="1"/>
    <xf numFmtId="0" fontId="12" fillId="2" borderId="4" xfId="0" applyFont="1" applyFill="1" applyBorder="1"/>
    <xf numFmtId="0" fontId="12" fillId="2" borderId="5" xfId="0" applyFont="1" applyFill="1" applyBorder="1"/>
    <xf numFmtId="0" fontId="14" fillId="2" borderId="5" xfId="0" applyFont="1" applyFill="1" applyBorder="1"/>
    <xf numFmtId="0" fontId="1" fillId="7" borderId="1" xfId="0" applyFont="1" applyFill="1" applyBorder="1" applyAlignment="1">
      <alignment vertical="center" wrapText="1"/>
    </xf>
    <xf numFmtId="0" fontId="12" fillId="7" borderId="1" xfId="0" applyFont="1" applyFill="1" applyBorder="1"/>
    <xf numFmtId="0" fontId="12" fillId="7" borderId="2" xfId="0" applyFont="1" applyFill="1" applyBorder="1"/>
    <xf numFmtId="0" fontId="1" fillId="7" borderId="1" xfId="0" applyFont="1" applyFill="1" applyBorder="1" applyAlignment="1">
      <alignment vertical="center"/>
    </xf>
    <xf numFmtId="0" fontId="1" fillId="2" borderId="7" xfId="0" applyFont="1" applyFill="1" applyBorder="1" applyAlignment="1">
      <alignment horizontal="center"/>
    </xf>
    <xf numFmtId="0" fontId="1" fillId="2" borderId="0" xfId="0" applyFont="1" applyFill="1" applyAlignment="1">
      <alignment horizontal="center"/>
    </xf>
    <xf numFmtId="0" fontId="1" fillId="2" borderId="8" xfId="0" applyFont="1" applyFill="1" applyBorder="1" applyAlignment="1">
      <alignment horizontal="center"/>
    </xf>
    <xf numFmtId="0" fontId="12" fillId="2" borderId="7" xfId="0" applyFont="1" applyFill="1" applyBorder="1"/>
    <xf numFmtId="0" fontId="12" fillId="2" borderId="8" xfId="0" applyFont="1" applyFill="1" applyBorder="1"/>
    <xf numFmtId="0" fontId="12" fillId="2" borderId="14" xfId="0" applyFont="1" applyFill="1" applyBorder="1"/>
    <xf numFmtId="0" fontId="33" fillId="0" borderId="0" xfId="0" applyFont="1"/>
    <xf numFmtId="44" fontId="34" fillId="3" borderId="24" xfId="0" applyNumberFormat="1" applyFont="1" applyFill="1" applyBorder="1"/>
    <xf numFmtId="0" fontId="35" fillId="3" borderId="25" xfId="0" applyFont="1" applyFill="1" applyBorder="1"/>
    <xf numFmtId="0" fontId="12" fillId="3" borderId="25" xfId="0" applyFont="1" applyFill="1" applyBorder="1"/>
    <xf numFmtId="0" fontId="12" fillId="3" borderId="11" xfId="0" applyFont="1" applyFill="1" applyBorder="1"/>
    <xf numFmtId="0" fontId="12" fillId="3" borderId="12" xfId="0" applyFont="1" applyFill="1" applyBorder="1"/>
    <xf numFmtId="0" fontId="35" fillId="0" borderId="0" xfId="0" applyFont="1"/>
    <xf numFmtId="44" fontId="0" fillId="0" borderId="0" xfId="2" applyFont="1" applyProtection="1"/>
    <xf numFmtId="0" fontId="0" fillId="0" borderId="0" xfId="0" applyAlignment="1">
      <alignment horizontal="left"/>
    </xf>
    <xf numFmtId="0" fontId="18" fillId="0" borderId="0" xfId="3" applyFont="1"/>
    <xf numFmtId="0" fontId="20" fillId="0" borderId="0" xfId="3" applyFont="1"/>
    <xf numFmtId="0" fontId="28" fillId="2" borderId="0" xfId="0" applyFont="1" applyFill="1" applyAlignment="1">
      <alignment horizontal="right"/>
    </xf>
    <xf numFmtId="0" fontId="28" fillId="2" borderId="5" xfId="0" applyFont="1" applyFill="1" applyBorder="1" applyAlignment="1">
      <alignment horizontal="left"/>
    </xf>
    <xf numFmtId="14" fontId="22" fillId="0" borderId="50" xfId="3" applyNumberFormat="1" applyFont="1" applyBorder="1" applyAlignment="1">
      <alignment horizontal="center" vertical="center"/>
    </xf>
    <xf numFmtId="14" fontId="21" fillId="0" borderId="53" xfId="3" applyNumberFormat="1" applyFont="1" applyBorder="1" applyAlignment="1">
      <alignment horizontal="center"/>
    </xf>
    <xf numFmtId="49" fontId="22" fillId="0" borderId="38" xfId="3" applyNumberFormat="1" applyFont="1" applyBorder="1" applyAlignment="1">
      <alignment horizontal="center" vertical="center"/>
    </xf>
    <xf numFmtId="0" fontId="21" fillId="0" borderId="13" xfId="3" applyFont="1" applyBorder="1" applyAlignment="1">
      <alignment horizontal="center" wrapText="1"/>
    </xf>
    <xf numFmtId="49" fontId="21" fillId="0" borderId="13" xfId="3" applyNumberFormat="1" applyFont="1" applyBorder="1" applyAlignment="1">
      <alignment horizontal="center" wrapText="1"/>
    </xf>
    <xf numFmtId="49" fontId="22" fillId="0" borderId="60" xfId="3" applyNumberFormat="1" applyFont="1" applyBorder="1" applyAlignment="1">
      <alignment horizontal="center" vertical="center"/>
    </xf>
    <xf numFmtId="49" fontId="21" fillId="0" borderId="26" xfId="3" applyNumberFormat="1" applyFont="1" applyBorder="1" applyAlignment="1">
      <alignment horizontal="center"/>
    </xf>
    <xf numFmtId="0" fontId="18" fillId="6" borderId="56" xfId="3" applyFont="1" applyFill="1" applyBorder="1" applyAlignment="1">
      <alignment horizontal="center"/>
    </xf>
    <xf numFmtId="0" fontId="18" fillId="6" borderId="45" xfId="3" applyFont="1" applyFill="1" applyBorder="1" applyAlignment="1">
      <alignment horizontal="center"/>
    </xf>
    <xf numFmtId="0" fontId="18" fillId="6" borderId="46" xfId="3" applyFont="1" applyFill="1" applyBorder="1" applyAlignment="1">
      <alignment horizontal="center"/>
    </xf>
    <xf numFmtId="0" fontId="21" fillId="0" borderId="39" xfId="3" applyFont="1" applyBorder="1" applyAlignment="1">
      <alignment horizontal="center" wrapText="1"/>
    </xf>
    <xf numFmtId="0" fontId="22" fillId="0" borderId="0" xfId="3" applyFont="1"/>
    <xf numFmtId="43" fontId="18" fillId="0" borderId="0" xfId="4" applyFont="1" applyAlignment="1" applyProtection="1"/>
    <xf numFmtId="0" fontId="18" fillId="6" borderId="52" xfId="3" applyFont="1" applyFill="1" applyBorder="1" applyAlignment="1">
      <alignment horizontal="center"/>
    </xf>
    <xf numFmtId="0" fontId="18" fillId="6" borderId="54" xfId="3" applyFont="1" applyFill="1" applyBorder="1" applyAlignment="1">
      <alignment horizontal="center"/>
    </xf>
    <xf numFmtId="0" fontId="18" fillId="6" borderId="55" xfId="3" applyFont="1" applyFill="1" applyBorder="1" applyAlignment="1">
      <alignment horizontal="center"/>
    </xf>
    <xf numFmtId="0" fontId="26" fillId="6" borderId="53" xfId="3" applyFont="1" applyFill="1" applyBorder="1"/>
    <xf numFmtId="0" fontId="26" fillId="6" borderId="52" xfId="3" applyFont="1" applyFill="1" applyBorder="1"/>
    <xf numFmtId="0" fontId="18" fillId="6" borderId="57" xfId="3" applyFont="1" applyFill="1" applyBorder="1"/>
    <xf numFmtId="0" fontId="18" fillId="0" borderId="0" xfId="3" applyFont="1" applyAlignment="1">
      <alignment horizontal="center"/>
    </xf>
    <xf numFmtId="0" fontId="26" fillId="0" borderId="0" xfId="3" applyFont="1"/>
    <xf numFmtId="0" fontId="26" fillId="0" borderId="0" xfId="3" applyFont="1" applyAlignment="1">
      <alignment horizontal="center"/>
    </xf>
    <xf numFmtId="0" fontId="26" fillId="0" borderId="0" xfId="3" applyFont="1" applyAlignment="1">
      <alignment horizontal="left"/>
    </xf>
    <xf numFmtId="0" fontId="27" fillId="0" borderId="0" xfId="3" applyFont="1" applyAlignment="1">
      <alignment wrapText="1"/>
    </xf>
    <xf numFmtId="0" fontId="8" fillId="2" borderId="0" xfId="0" applyFont="1" applyFill="1"/>
    <xf numFmtId="0" fontId="1" fillId="2" borderId="0" xfId="0" applyFont="1" applyFill="1"/>
    <xf numFmtId="0" fontId="11" fillId="0" borderId="0" xfId="0" applyFont="1"/>
    <xf numFmtId="0" fontId="2" fillId="2" borderId="0" xfId="0" applyFont="1" applyFill="1" applyAlignment="1">
      <alignment horizontal="center"/>
    </xf>
    <xf numFmtId="0" fontId="8" fillId="0" borderId="0" xfId="0" applyFont="1"/>
    <xf numFmtId="0" fontId="14" fillId="2" borderId="5" xfId="0" applyFont="1" applyFill="1" applyBorder="1" applyAlignment="1">
      <alignment horizontal="center"/>
    </xf>
    <xf numFmtId="0" fontId="10" fillId="2" borderId="5" xfId="0" applyFont="1" applyFill="1" applyBorder="1" applyAlignment="1">
      <alignment horizontal="center"/>
    </xf>
    <xf numFmtId="0" fontId="8" fillId="2" borderId="21" xfId="0" applyFont="1" applyFill="1" applyBorder="1" applyAlignment="1">
      <alignment horizontal="center"/>
    </xf>
    <xf numFmtId="14" fontId="10" fillId="4" borderId="52" xfId="0" applyNumberFormat="1" applyFont="1" applyFill="1" applyBorder="1"/>
    <xf numFmtId="14" fontId="10" fillId="4" borderId="53" xfId="0" applyNumberFormat="1" applyFont="1" applyFill="1" applyBorder="1"/>
    <xf numFmtId="0" fontId="10" fillId="2" borderId="48" xfId="0" applyFont="1" applyFill="1" applyBorder="1" applyAlignment="1">
      <alignment horizontal="center"/>
    </xf>
    <xf numFmtId="0" fontId="10" fillId="4" borderId="52" xfId="0" applyFont="1" applyFill="1" applyBorder="1" applyAlignment="1">
      <alignment horizontal="center"/>
    </xf>
    <xf numFmtId="0" fontId="10" fillId="4" borderId="54" xfId="0" applyFont="1" applyFill="1" applyBorder="1" applyAlignment="1">
      <alignment horizontal="center"/>
    </xf>
    <xf numFmtId="0" fontId="10" fillId="4" borderId="55" xfId="0" applyFont="1" applyFill="1" applyBorder="1" applyAlignment="1">
      <alignment horizontal="center"/>
    </xf>
    <xf numFmtId="0" fontId="10" fillId="0" borderId="0" xfId="0" applyFont="1"/>
    <xf numFmtId="14" fontId="10" fillId="4" borderId="7" xfId="0" applyNumberFormat="1" applyFont="1" applyFill="1" applyBorder="1"/>
    <xf numFmtId="14" fontId="10" fillId="4" borderId="4" xfId="0" applyNumberFormat="1" applyFont="1" applyFill="1" applyBorder="1"/>
    <xf numFmtId="0" fontId="10" fillId="2" borderId="17" xfId="0" applyFont="1" applyFill="1" applyBorder="1" applyAlignment="1">
      <alignment horizontal="center"/>
    </xf>
    <xf numFmtId="0" fontId="10" fillId="4" borderId="19" xfId="0" applyFont="1" applyFill="1" applyBorder="1" applyAlignment="1">
      <alignment horizontal="center"/>
    </xf>
    <xf numFmtId="0" fontId="10" fillId="4" borderId="5" xfId="0" applyFont="1" applyFill="1" applyBorder="1" applyAlignment="1">
      <alignment horizontal="center"/>
    </xf>
    <xf numFmtId="0" fontId="10" fillId="4" borderId="33" xfId="0" applyFont="1" applyFill="1" applyBorder="1" applyAlignment="1">
      <alignment horizontal="center"/>
    </xf>
    <xf numFmtId="0" fontId="10" fillId="4" borderId="7" xfId="0" applyFont="1" applyFill="1" applyBorder="1" applyAlignment="1">
      <alignment horizontal="center"/>
    </xf>
    <xf numFmtId="0" fontId="10" fillId="4" borderId="0" xfId="0" applyFont="1" applyFill="1" applyAlignment="1">
      <alignment horizontal="center"/>
    </xf>
    <xf numFmtId="0" fontId="10" fillId="4" borderId="8" xfId="0" applyFont="1" applyFill="1" applyBorder="1" applyAlignment="1">
      <alignment horizontal="center"/>
    </xf>
    <xf numFmtId="0" fontId="3" fillId="2" borderId="17" xfId="0" applyFont="1" applyFill="1" applyBorder="1" applyAlignment="1">
      <alignment horizontal="center"/>
    </xf>
    <xf numFmtId="14" fontId="10" fillId="4" borderId="10" xfId="0" applyNumberFormat="1" applyFont="1" applyFill="1" applyBorder="1"/>
    <xf numFmtId="14" fontId="10" fillId="4" borderId="23" xfId="0" applyNumberFormat="1" applyFont="1" applyFill="1" applyBorder="1"/>
    <xf numFmtId="0" fontId="10" fillId="2" borderId="21" xfId="0" applyFont="1" applyFill="1" applyBorder="1" applyAlignment="1">
      <alignment horizontal="center"/>
    </xf>
    <xf numFmtId="0" fontId="10" fillId="4" borderId="10" xfId="0" applyFont="1" applyFill="1" applyBorder="1" applyAlignment="1">
      <alignment horizontal="center"/>
    </xf>
    <xf numFmtId="0" fontId="10" fillId="4" borderId="11" xfId="0" applyFont="1" applyFill="1" applyBorder="1" applyAlignment="1">
      <alignment horizontal="center"/>
    </xf>
    <xf numFmtId="0" fontId="10" fillId="4" borderId="23" xfId="0" applyFont="1" applyFill="1" applyBorder="1" applyAlignment="1">
      <alignment horizontal="center"/>
    </xf>
    <xf numFmtId="0" fontId="8" fillId="2" borderId="40" xfId="0" applyFont="1" applyFill="1" applyBorder="1" applyAlignment="1">
      <alignment horizontal="center"/>
    </xf>
    <xf numFmtId="0" fontId="8" fillId="2" borderId="18" xfId="0" applyFont="1" applyFill="1" applyBorder="1" applyAlignment="1">
      <alignment horizontal="center"/>
    </xf>
    <xf numFmtId="0" fontId="8" fillId="4" borderId="18" xfId="0" applyFont="1" applyFill="1" applyBorder="1"/>
    <xf numFmtId="0" fontId="6" fillId="2" borderId="13" xfId="0" applyFont="1" applyFill="1" applyBorder="1" applyAlignment="1">
      <alignment horizontal="center" vertical="center" wrapText="1" shrinkToFit="1"/>
    </xf>
    <xf numFmtId="0" fontId="8" fillId="4" borderId="15" xfId="0" applyFont="1" applyFill="1" applyBorder="1"/>
    <xf numFmtId="0" fontId="8" fillId="2" borderId="15" xfId="0" applyFont="1" applyFill="1" applyBorder="1" applyAlignment="1">
      <alignment horizontal="center"/>
    </xf>
    <xf numFmtId="0" fontId="8" fillId="0" borderId="15" xfId="0" applyFont="1" applyBorder="1" applyAlignment="1">
      <alignment horizontal="center"/>
    </xf>
    <xf numFmtId="0" fontId="2" fillId="2" borderId="26" xfId="0" applyFont="1" applyFill="1" applyBorder="1" applyAlignment="1">
      <alignment horizontal="center" vertical="center" wrapText="1" shrinkToFit="1"/>
    </xf>
    <xf numFmtId="0" fontId="10" fillId="0" borderId="40" xfId="0" applyFont="1" applyBorder="1" applyAlignment="1">
      <alignment horizontal="center"/>
    </xf>
    <xf numFmtId="0" fontId="3" fillId="2" borderId="40" xfId="0" applyFont="1" applyFill="1" applyBorder="1" applyAlignment="1">
      <alignment horizontal="center" vertical="center" wrapText="1" shrinkToFit="1"/>
    </xf>
    <xf numFmtId="0" fontId="10" fillId="0" borderId="17" xfId="0" applyFont="1" applyBorder="1" applyAlignment="1">
      <alignment horizontal="center"/>
    </xf>
    <xf numFmtId="0" fontId="3" fillId="2" borderId="15" xfId="0" applyFont="1" applyFill="1" applyBorder="1" applyAlignment="1">
      <alignment horizontal="center" vertical="center" wrapText="1" shrinkToFit="1"/>
    </xf>
    <xf numFmtId="0" fontId="3" fillId="2" borderId="51" xfId="0" applyFont="1" applyFill="1" applyBorder="1" applyAlignment="1">
      <alignment horizontal="center" vertical="top" wrapText="1" shrinkToFit="1"/>
    </xf>
    <xf numFmtId="0" fontId="10" fillId="0" borderId="0" xfId="0" applyFont="1" applyAlignment="1">
      <alignment horizontal="left"/>
    </xf>
    <xf numFmtId="14" fontId="10" fillId="0" borderId="0" xfId="0" applyNumberFormat="1" applyFont="1"/>
    <xf numFmtId="0" fontId="10" fillId="0" borderId="18" xfId="0" applyFont="1" applyBorder="1" applyAlignment="1">
      <alignment horizontal="center"/>
    </xf>
    <xf numFmtId="0" fontId="10" fillId="0" borderId="21" xfId="0" applyFont="1" applyBorder="1" applyAlignment="1">
      <alignment horizontal="center"/>
    </xf>
    <xf numFmtId="0" fontId="12" fillId="0" borderId="0" xfId="0" applyFont="1" applyAlignment="1">
      <alignment horizontal="center"/>
    </xf>
    <xf numFmtId="0" fontId="13" fillId="0" borderId="0" xfId="0" applyFont="1"/>
    <xf numFmtId="0" fontId="13" fillId="0" borderId="0" xfId="0" applyFont="1" applyAlignment="1">
      <alignment horizontal="center"/>
    </xf>
    <xf numFmtId="0" fontId="8" fillId="2" borderId="63" xfId="0" applyFont="1" applyFill="1" applyBorder="1" applyAlignment="1">
      <alignment horizontal="center"/>
    </xf>
    <xf numFmtId="0" fontId="1" fillId="2" borderId="0" xfId="0" applyFont="1" applyFill="1" applyAlignment="1">
      <alignment horizontal="right"/>
    </xf>
    <xf numFmtId="0" fontId="11" fillId="0" borderId="0" xfId="0" applyFont="1" applyAlignment="1">
      <alignment horizontal="right"/>
    </xf>
    <xf numFmtId="0" fontId="12" fillId="0" borderId="0" xfId="0" applyFont="1" applyAlignment="1">
      <alignment horizontal="right"/>
    </xf>
    <xf numFmtId="0" fontId="10" fillId="0" borderId="0" xfId="0" applyFont="1" applyAlignment="1">
      <alignment horizontal="right"/>
    </xf>
    <xf numFmtId="0" fontId="8" fillId="2" borderId="6" xfId="0" applyFont="1" applyFill="1" applyBorder="1" applyAlignment="1">
      <alignment horizontal="center"/>
    </xf>
    <xf numFmtId="0" fontId="8" fillId="2" borderId="0" xfId="0" applyFont="1" applyFill="1" applyAlignment="1">
      <alignment horizontal="center"/>
    </xf>
    <xf numFmtId="0" fontId="8" fillId="2" borderId="19" xfId="0" applyFont="1" applyFill="1" applyBorder="1" applyAlignment="1">
      <alignment horizontal="center"/>
    </xf>
    <xf numFmtId="0" fontId="8" fillId="4" borderId="19" xfId="0" applyFont="1" applyFill="1" applyBorder="1"/>
    <xf numFmtId="0" fontId="8" fillId="2" borderId="13" xfId="0" applyFont="1" applyFill="1" applyBorder="1" applyAlignment="1">
      <alignment horizontal="center"/>
    </xf>
    <xf numFmtId="0" fontId="3" fillId="2" borderId="43" xfId="0" applyFont="1" applyFill="1" applyBorder="1" applyAlignment="1">
      <alignment horizontal="center" vertical="top" wrapText="1" shrinkToFit="1"/>
    </xf>
    <xf numFmtId="0" fontId="10" fillId="0" borderId="15" xfId="0" applyFont="1" applyBorder="1" applyAlignment="1">
      <alignment horizontal="center"/>
    </xf>
    <xf numFmtId="0" fontId="9" fillId="2" borderId="21" xfId="0" applyFont="1" applyFill="1" applyBorder="1" applyAlignment="1">
      <alignment horizontal="center"/>
    </xf>
    <xf numFmtId="0" fontId="32" fillId="0" borderId="0" xfId="0" applyFont="1"/>
    <xf numFmtId="0" fontId="37" fillId="0" borderId="0" xfId="0" applyFont="1"/>
    <xf numFmtId="0" fontId="8" fillId="2" borderId="13" xfId="0" applyFont="1" applyFill="1" applyBorder="1" applyProtection="1">
      <protection locked="0"/>
    </xf>
    <xf numFmtId="0" fontId="8" fillId="2" borderId="6" xfId="0" applyFont="1" applyFill="1" applyBorder="1" applyProtection="1">
      <protection locked="0"/>
    </xf>
    <xf numFmtId="0" fontId="8" fillId="2" borderId="33" xfId="0" applyFont="1" applyFill="1" applyBorder="1" applyProtection="1">
      <protection locked="0"/>
    </xf>
    <xf numFmtId="14" fontId="26" fillId="0" borderId="11" xfId="3" applyNumberFormat="1" applyFont="1" applyBorder="1" applyProtection="1">
      <protection locked="0"/>
    </xf>
    <xf numFmtId="0" fontId="26" fillId="0" borderId="11" xfId="3" applyFont="1" applyBorder="1" applyProtection="1">
      <protection locked="0"/>
    </xf>
    <xf numFmtId="0" fontId="18" fillId="0" borderId="0" xfId="3" applyFont="1" applyAlignment="1" applyProtection="1">
      <alignment horizontal="center"/>
      <protection locked="0"/>
    </xf>
    <xf numFmtId="0" fontId="26" fillId="0" borderId="0" xfId="3" applyFont="1" applyProtection="1">
      <protection locked="0"/>
    </xf>
    <xf numFmtId="0" fontId="0" fillId="0" borderId="0" xfId="0" quotePrefix="1"/>
    <xf numFmtId="0" fontId="42" fillId="0" borderId="0" xfId="0" applyFont="1"/>
    <xf numFmtId="0" fontId="42" fillId="0" borderId="0" xfId="0" applyFont="1" applyAlignment="1">
      <alignment horizontal="center"/>
    </xf>
    <xf numFmtId="0" fontId="0" fillId="0" borderId="0" xfId="0" applyAlignment="1">
      <alignment horizontal="center"/>
    </xf>
    <xf numFmtId="18" fontId="0" fillId="0" borderId="0" xfId="0" applyNumberFormat="1" applyAlignment="1">
      <alignment horizontal="center"/>
    </xf>
    <xf numFmtId="44" fontId="0" fillId="0" borderId="0" xfId="2" applyFont="1" applyAlignment="1">
      <alignment horizontal="center"/>
    </xf>
    <xf numFmtId="44" fontId="0" fillId="0" borderId="5" xfId="2" applyFont="1" applyBorder="1" applyAlignment="1">
      <alignment horizontal="center"/>
    </xf>
    <xf numFmtId="0" fontId="42" fillId="0" borderId="0" xfId="0" applyFont="1" applyAlignment="1">
      <alignment horizontal="center" wrapText="1"/>
    </xf>
    <xf numFmtId="17" fontId="0" fillId="0" borderId="0" xfId="0" quotePrefix="1" applyNumberFormat="1" applyAlignment="1">
      <alignment horizontal="center"/>
    </xf>
    <xf numFmtId="49" fontId="0" fillId="0" borderId="0" xfId="2" applyNumberFormat="1" applyFont="1" applyAlignment="1">
      <alignment horizontal="center"/>
    </xf>
    <xf numFmtId="0" fontId="43" fillId="0" borderId="0" xfId="0" applyFont="1"/>
    <xf numFmtId="0" fontId="0" fillId="0" borderId="0" xfId="0" applyAlignment="1">
      <alignment wrapText="1"/>
    </xf>
    <xf numFmtId="0" fontId="44" fillId="0" borderId="3" xfId="0" applyFont="1" applyBorder="1" applyAlignment="1">
      <alignment horizontal="center"/>
    </xf>
    <xf numFmtId="0" fontId="0" fillId="0" borderId="0" xfId="0" applyAlignment="1">
      <alignment horizontal="center" vertical="center"/>
    </xf>
    <xf numFmtId="0" fontId="0" fillId="0" borderId="3" xfId="0" applyBorder="1" applyAlignment="1">
      <alignment horizontal="left" vertical="top" wrapText="1"/>
    </xf>
    <xf numFmtId="0" fontId="45" fillId="0" borderId="3" xfId="0" applyFont="1" applyBorder="1" applyAlignment="1" applyProtection="1">
      <alignment horizontal="center"/>
      <protection locked="0"/>
    </xf>
    <xf numFmtId="0" fontId="45" fillId="0" borderId="0" xfId="0" applyFont="1"/>
    <xf numFmtId="0" fontId="38" fillId="0" borderId="0" xfId="0" applyFont="1" applyAlignment="1">
      <alignment horizontal="center"/>
    </xf>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1" fontId="51" fillId="0" borderId="0" xfId="0" applyNumberFormat="1" applyFont="1"/>
    <xf numFmtId="1" fontId="50" fillId="0" borderId="0" xfId="0" applyNumberFormat="1" applyFont="1" applyAlignment="1">
      <alignment horizontal="center" vertical="top"/>
    </xf>
    <xf numFmtId="1" fontId="50" fillId="0" borderId="0" xfId="0" applyNumberFormat="1" applyFont="1" applyAlignment="1">
      <alignment horizontal="center"/>
    </xf>
    <xf numFmtId="0" fontId="50" fillId="0" borderId="0" xfId="0" applyFont="1" applyAlignment="1">
      <alignment horizontal="left" wrapText="1"/>
    </xf>
    <xf numFmtId="0" fontId="52" fillId="0" borderId="0" xfId="0" applyFont="1"/>
    <xf numFmtId="0" fontId="51" fillId="0" borderId="0" xfId="0" applyFont="1"/>
    <xf numFmtId="0" fontId="50" fillId="0" borderId="0" xfId="0" applyFont="1" applyAlignment="1">
      <alignment vertical="top" wrapText="1"/>
    </xf>
    <xf numFmtId="1" fontId="48" fillId="0" borderId="0" xfId="0" applyNumberFormat="1" applyFont="1" applyAlignment="1">
      <alignment horizontal="center"/>
    </xf>
    <xf numFmtId="0" fontId="50" fillId="0" borderId="0" xfId="0" applyFont="1" applyAlignment="1">
      <alignment horizontal="center"/>
    </xf>
    <xf numFmtId="1" fontId="50" fillId="0" borderId="0" xfId="0" applyNumberFormat="1" applyFont="1" applyAlignment="1">
      <alignment horizontal="right"/>
    </xf>
    <xf numFmtId="1" fontId="50" fillId="0" borderId="0" xfId="0" applyNumberFormat="1" applyFont="1" applyAlignment="1">
      <alignment horizontal="right" vertical="top"/>
    </xf>
    <xf numFmtId="0" fontId="50" fillId="0" borderId="0" xfId="0" applyFont="1" applyAlignment="1">
      <alignment horizontal="left" vertical="top" wrapText="1"/>
    </xf>
    <xf numFmtId="1" fontId="50" fillId="0" borderId="0" xfId="0" applyNumberFormat="1" applyFont="1"/>
    <xf numFmtId="0" fontId="53" fillId="0" borderId="0" xfId="0" applyFont="1"/>
    <xf numFmtId="0" fontId="54" fillId="0" borderId="0" xfId="0" applyFont="1"/>
    <xf numFmtId="0" fontId="54" fillId="0" borderId="0" xfId="0" applyFont="1" applyAlignment="1">
      <alignment horizontal="center"/>
    </xf>
    <xf numFmtId="0" fontId="53" fillId="0" borderId="0" xfId="0" applyFont="1" applyAlignment="1">
      <alignment horizontal="center"/>
    </xf>
    <xf numFmtId="0" fontId="55" fillId="0" borderId="0" xfId="0" applyFont="1"/>
    <xf numFmtId="0" fontId="54" fillId="0" borderId="0" xfId="0" quotePrefix="1" applyFont="1" applyAlignment="1">
      <alignment horizontal="center"/>
    </xf>
    <xf numFmtId="0" fontId="58" fillId="0" borderId="0" xfId="0" applyFont="1"/>
    <xf numFmtId="0" fontId="60" fillId="0" borderId="0" xfId="0" applyFont="1" applyAlignment="1">
      <alignment vertical="center" wrapText="1"/>
    </xf>
    <xf numFmtId="0" fontId="12" fillId="2" borderId="33" xfId="0" applyFont="1" applyFill="1" applyBorder="1"/>
    <xf numFmtId="0" fontId="12" fillId="2" borderId="6" xfId="0" applyFont="1" applyFill="1" applyBorder="1"/>
    <xf numFmtId="0" fontId="12" fillId="2" borderId="54" xfId="0" applyFont="1" applyFill="1" applyBorder="1"/>
    <xf numFmtId="0" fontId="12" fillId="2" borderId="55" xfId="0" applyFont="1" applyFill="1" applyBorder="1"/>
    <xf numFmtId="0" fontId="12" fillId="2" borderId="27" xfId="0" applyFont="1" applyFill="1" applyBorder="1"/>
    <xf numFmtId="0" fontId="1" fillId="7" borderId="11" xfId="0" applyFont="1" applyFill="1" applyBorder="1" applyAlignment="1">
      <alignment vertical="center" wrapText="1"/>
    </xf>
    <xf numFmtId="0" fontId="12" fillId="7" borderId="11" xfId="0" applyFont="1" applyFill="1" applyBorder="1"/>
    <xf numFmtId="0" fontId="12" fillId="7" borderId="23" xfId="0" applyFont="1" applyFill="1" applyBorder="1"/>
    <xf numFmtId="0" fontId="1" fillId="7" borderId="11" xfId="0" applyFont="1" applyFill="1" applyBorder="1" applyAlignment="1">
      <alignment vertical="center"/>
    </xf>
    <xf numFmtId="0" fontId="12" fillId="2" borderId="11" xfId="0" applyFont="1" applyFill="1" applyBorder="1"/>
    <xf numFmtId="0" fontId="12" fillId="2" borderId="12" xfId="0" applyFont="1" applyFill="1" applyBorder="1"/>
    <xf numFmtId="1" fontId="50" fillId="0" borderId="0" xfId="0" applyNumberFormat="1" applyFont="1" applyAlignment="1">
      <alignment horizontal="left" vertical="top" wrapText="1"/>
    </xf>
    <xf numFmtId="0" fontId="32" fillId="0" borderId="56" xfId="0" applyFont="1" applyBorder="1"/>
    <xf numFmtId="0" fontId="32" fillId="0" borderId="45" xfId="0" applyFont="1" applyBorder="1"/>
    <xf numFmtId="0" fontId="14" fillId="2" borderId="0" xfId="0" applyFont="1" applyFill="1" applyAlignment="1">
      <alignment horizontal="center"/>
    </xf>
    <xf numFmtId="0" fontId="14" fillId="2" borderId="0" xfId="0" applyFont="1" applyFill="1"/>
    <xf numFmtId="0" fontId="35" fillId="0" borderId="0" xfId="0" applyFont="1" applyAlignment="1">
      <alignment horizontal="center"/>
    </xf>
    <xf numFmtId="0" fontId="1" fillId="0" borderId="1" xfId="0" applyFont="1" applyBorder="1" applyAlignment="1">
      <alignment vertical="center"/>
    </xf>
    <xf numFmtId="0" fontId="1" fillId="0" borderId="5" xfId="0" applyFont="1" applyBorder="1" applyAlignment="1">
      <alignment vertical="center"/>
    </xf>
    <xf numFmtId="0" fontId="12" fillId="13" borderId="0" xfId="0" applyFont="1" applyFill="1"/>
    <xf numFmtId="0" fontId="32" fillId="13" borderId="0" xfId="0" applyFont="1" applyFill="1"/>
    <xf numFmtId="0" fontId="35" fillId="13" borderId="0" xfId="0" applyFont="1" applyFill="1"/>
    <xf numFmtId="0" fontId="33" fillId="13" borderId="0" xfId="0" applyFont="1" applyFill="1"/>
    <xf numFmtId="0" fontId="12" fillId="2" borderId="14" xfId="0" applyFont="1" applyFill="1" applyBorder="1" applyAlignment="1" applyProtection="1">
      <alignment shrinkToFit="1"/>
      <protection locked="0"/>
    </xf>
    <xf numFmtId="0" fontId="0" fillId="0" borderId="64" xfId="0" applyBorder="1" applyAlignment="1">
      <alignment horizontal="left" vertical="top" wrapText="1"/>
    </xf>
    <xf numFmtId="0" fontId="45" fillId="0" borderId="64" xfId="0" applyFont="1" applyBorder="1" applyAlignment="1" applyProtection="1">
      <alignment horizontal="center"/>
      <protection locked="0"/>
    </xf>
    <xf numFmtId="0" fontId="0" fillId="0" borderId="3" xfId="0" applyBorder="1" applyAlignment="1">
      <alignment horizontal="center"/>
    </xf>
    <xf numFmtId="0" fontId="0" fillId="0" borderId="3" xfId="0" applyBorder="1"/>
    <xf numFmtId="0" fontId="38" fillId="0" borderId="3" xfId="0" applyFont="1" applyBorder="1" applyAlignment="1">
      <alignment horizontal="left" vertical="top" wrapText="1"/>
    </xf>
    <xf numFmtId="0" fontId="12" fillId="0" borderId="7" xfId="0" applyFont="1" applyBorder="1"/>
    <xf numFmtId="0" fontId="15" fillId="0" borderId="0" xfId="0" applyFont="1" applyAlignment="1">
      <alignment horizontal="left"/>
    </xf>
    <xf numFmtId="0" fontId="12" fillId="2" borderId="20" xfId="0" applyFont="1" applyFill="1" applyBorder="1" applyProtection="1">
      <protection locked="0"/>
    </xf>
    <xf numFmtId="0" fontId="12" fillId="2" borderId="14" xfId="0" applyFont="1" applyFill="1" applyBorder="1" applyProtection="1">
      <protection locked="0"/>
    </xf>
    <xf numFmtId="0" fontId="67" fillId="0" borderId="0" xfId="0" applyFont="1"/>
    <xf numFmtId="0" fontId="3" fillId="0" borderId="1" xfId="0" applyFont="1" applyBorder="1" applyAlignment="1">
      <alignment vertical="center" wrapText="1"/>
    </xf>
    <xf numFmtId="0" fontId="3" fillId="0" borderId="5" xfId="0" applyFont="1" applyBorder="1" applyAlignment="1">
      <alignment vertical="center" wrapText="1"/>
    </xf>
    <xf numFmtId="0" fontId="12" fillId="0" borderId="1" xfId="0" applyFont="1" applyBorder="1" applyAlignment="1">
      <alignment horizontal="center"/>
    </xf>
    <xf numFmtId="0" fontId="12" fillId="2" borderId="0" xfId="0" applyFont="1" applyFill="1" applyProtection="1">
      <protection locked="0"/>
    </xf>
    <xf numFmtId="49" fontId="22" fillId="0" borderId="38" xfId="3" applyNumberFormat="1" applyFont="1" applyBorder="1" applyAlignment="1">
      <alignment horizontal="center" vertical="center" shrinkToFit="1"/>
    </xf>
    <xf numFmtId="0" fontId="11" fillId="2" borderId="20" xfId="0" applyFont="1" applyFill="1" applyBorder="1" applyProtection="1">
      <protection locked="0"/>
    </xf>
    <xf numFmtId="0" fontId="11" fillId="2" borderId="14" xfId="0" applyFont="1" applyFill="1" applyBorder="1" applyProtection="1">
      <protection locked="0"/>
    </xf>
    <xf numFmtId="0" fontId="11" fillId="2" borderId="13" xfId="0" applyFont="1" applyFill="1" applyBorder="1" applyProtection="1">
      <protection locked="0"/>
    </xf>
    <xf numFmtId="0" fontId="12" fillId="2" borderId="8" xfId="0" applyFont="1" applyFill="1" applyBorder="1" applyProtection="1">
      <protection locked="0"/>
    </xf>
    <xf numFmtId="0" fontId="67" fillId="13" borderId="0" xfId="0" applyFont="1" applyFill="1" applyProtection="1">
      <protection locked="0"/>
    </xf>
    <xf numFmtId="0" fontId="15" fillId="13" borderId="0" xfId="0" applyFont="1" applyFill="1" applyAlignment="1">
      <alignment horizontal="right"/>
    </xf>
    <xf numFmtId="0" fontId="15" fillId="13" borderId="0" xfId="0" applyFont="1" applyFill="1"/>
    <xf numFmtId="0" fontId="12" fillId="13" borderId="8" xfId="0" applyFont="1" applyFill="1" applyBorder="1"/>
    <xf numFmtId="0" fontId="40" fillId="0" borderId="0" xfId="0" applyFont="1" applyAlignment="1">
      <alignment horizontal="left"/>
    </xf>
    <xf numFmtId="0" fontId="37" fillId="0" borderId="0" xfId="0" applyFont="1" applyAlignment="1">
      <alignment horizontal="center" wrapText="1"/>
    </xf>
    <xf numFmtId="0" fontId="0" fillId="0" borderId="0" xfId="0" applyAlignment="1">
      <alignment horizontal="left" vertical="top" wrapText="1"/>
    </xf>
    <xf numFmtId="0" fontId="0" fillId="11" borderId="20" xfId="0" applyFill="1" applyBorder="1" applyAlignment="1">
      <alignment vertical="top" wrapText="1"/>
    </xf>
    <xf numFmtId="0" fontId="0" fillId="11" borderId="14" xfId="0" applyFill="1" applyBorder="1" applyAlignment="1">
      <alignment vertical="top" wrapText="1"/>
    </xf>
    <xf numFmtId="0" fontId="0" fillId="11" borderId="13" xfId="0" applyFill="1" applyBorder="1" applyAlignment="1">
      <alignment vertical="top" wrapText="1"/>
    </xf>
    <xf numFmtId="0" fontId="0" fillId="0" borderId="0" xfId="0" applyAlignment="1">
      <alignment vertical="top" wrapText="1"/>
    </xf>
    <xf numFmtId="0" fontId="0" fillId="0" borderId="0" xfId="0" applyAlignment="1">
      <alignment horizontal="left" wrapText="1"/>
    </xf>
    <xf numFmtId="0" fontId="63" fillId="11" borderId="20" xfId="0" applyFont="1" applyFill="1" applyBorder="1" applyAlignment="1">
      <alignment vertical="top" wrapText="1"/>
    </xf>
    <xf numFmtId="0" fontId="42" fillId="0" borderId="1" xfId="0" applyFont="1" applyBorder="1" applyAlignment="1">
      <alignment horizontal="center" wrapText="1"/>
    </xf>
    <xf numFmtId="0" fontId="0" fillId="0" borderId="0" xfId="0" applyAlignment="1">
      <alignment horizontal="center"/>
    </xf>
    <xf numFmtId="0" fontId="40" fillId="0" borderId="0" xfId="0" applyFont="1" applyAlignment="1">
      <alignment horizontal="center"/>
    </xf>
    <xf numFmtId="0" fontId="0" fillId="0" borderId="0" xfId="0" applyAlignment="1">
      <alignment horizontal="center" vertical="top" wrapText="1"/>
    </xf>
    <xf numFmtId="0" fontId="39" fillId="0" borderId="0" xfId="5" applyFill="1" applyAlignment="1">
      <alignment horizontal="center"/>
    </xf>
    <xf numFmtId="0" fontId="37" fillId="0" borderId="0" xfId="0" applyFont="1" applyAlignment="1">
      <alignment horizontal="justify" vertical="top" wrapText="1"/>
    </xf>
    <xf numFmtId="0" fontId="50" fillId="0" borderId="0" xfId="0" applyFont="1" applyAlignment="1">
      <alignment horizontal="left" vertical="top" wrapText="1"/>
    </xf>
    <xf numFmtId="0" fontId="50" fillId="0" borderId="0" xfId="0" applyFont="1"/>
    <xf numFmtId="0" fontId="50" fillId="0" borderId="0" xfId="0" applyFont="1" applyAlignment="1">
      <alignment horizontal="left"/>
    </xf>
    <xf numFmtId="0" fontId="52" fillId="0" borderId="0" xfId="0" applyFont="1" applyAlignment="1">
      <alignment vertical="top" wrapText="1"/>
    </xf>
    <xf numFmtId="0" fontId="43" fillId="0" borderId="0" xfId="0" applyFont="1" applyAlignment="1">
      <alignment vertical="top" wrapText="1"/>
    </xf>
    <xf numFmtId="0" fontId="50" fillId="0" borderId="0" xfId="0" applyFont="1" applyAlignment="1">
      <alignment vertical="top" wrapText="1"/>
    </xf>
    <xf numFmtId="0" fontId="46" fillId="0" borderId="0" xfId="0" applyFont="1" applyAlignment="1">
      <alignment horizontal="left" vertical="top" wrapText="1"/>
    </xf>
    <xf numFmtId="1" fontId="48" fillId="0" borderId="0" xfId="0" applyNumberFormat="1" applyFont="1" applyAlignment="1">
      <alignment horizontal="left" vertical="center" wrapText="1"/>
    </xf>
    <xf numFmtId="0" fontId="50" fillId="0" borderId="0" xfId="0" applyFont="1" applyAlignment="1">
      <alignment horizontal="left" wrapText="1"/>
    </xf>
    <xf numFmtId="1" fontId="50" fillId="0" borderId="0" xfId="0" applyNumberFormat="1" applyFont="1" applyAlignment="1">
      <alignment horizontal="left" vertical="top" wrapText="1"/>
    </xf>
    <xf numFmtId="0" fontId="50" fillId="0" borderId="0" xfId="0" applyFont="1" applyAlignment="1">
      <alignment wrapText="1"/>
    </xf>
    <xf numFmtId="1" fontId="50" fillId="9" borderId="0" xfId="0" applyNumberFormat="1" applyFont="1" applyFill="1" applyAlignment="1">
      <alignment horizontal="left" vertical="top" wrapText="1"/>
    </xf>
    <xf numFmtId="1" fontId="50" fillId="11" borderId="0" xfId="0" applyNumberFormat="1" applyFont="1" applyFill="1" applyAlignment="1">
      <alignment horizontal="left" vertical="top" wrapText="1"/>
    </xf>
    <xf numFmtId="0" fontId="35" fillId="13" borderId="0" xfId="0" applyFont="1" applyFill="1" applyAlignment="1">
      <alignment wrapText="1"/>
    </xf>
    <xf numFmtId="0" fontId="69" fillId="0" borderId="64" xfId="0" applyFont="1" applyBorder="1" applyAlignment="1">
      <alignment horizontal="center" vertical="center"/>
    </xf>
    <xf numFmtId="0" fontId="69" fillId="0" borderId="37" xfId="0" applyFont="1" applyBorder="1" applyAlignment="1">
      <alignment horizontal="center" vertical="center"/>
    </xf>
    <xf numFmtId="0" fontId="10" fillId="2" borderId="20" xfId="0" applyFont="1" applyFill="1" applyBorder="1" applyAlignment="1">
      <alignment horizontal="center"/>
    </xf>
    <xf numFmtId="0" fontId="10" fillId="2" borderId="14" xfId="0" applyFont="1" applyFill="1" applyBorder="1" applyAlignment="1">
      <alignment horizontal="center"/>
    </xf>
    <xf numFmtId="0" fontId="10" fillId="2" borderId="32" xfId="0" applyFont="1" applyFill="1" applyBorder="1" applyAlignment="1">
      <alignment horizontal="center"/>
    </xf>
    <xf numFmtId="0" fontId="12" fillId="2" borderId="20" xfId="0" applyFont="1" applyFill="1" applyBorder="1" applyAlignment="1" applyProtection="1">
      <alignment horizontal="center" shrinkToFit="1"/>
      <protection locked="0"/>
    </xf>
    <xf numFmtId="0" fontId="12" fillId="2" borderId="14" xfId="0" applyFont="1" applyFill="1" applyBorder="1" applyAlignment="1" applyProtection="1">
      <alignment horizontal="center" shrinkToFit="1"/>
      <protection locked="0"/>
    </xf>
    <xf numFmtId="0" fontId="12" fillId="2" borderId="32" xfId="0" applyFont="1" applyFill="1" applyBorder="1" applyAlignment="1" applyProtection="1">
      <alignment horizontal="center" shrinkToFit="1"/>
      <protection locked="0"/>
    </xf>
    <xf numFmtId="0" fontId="12" fillId="2" borderId="20" xfId="0" applyFont="1" applyFill="1" applyBorder="1" applyAlignment="1">
      <alignment shrinkToFit="1"/>
    </xf>
    <xf numFmtId="0" fontId="12" fillId="2" borderId="14" xfId="0" applyFont="1" applyFill="1" applyBorder="1" applyAlignment="1">
      <alignment shrinkToFit="1"/>
    </xf>
    <xf numFmtId="0" fontId="12" fillId="2" borderId="20" xfId="0" applyFont="1" applyFill="1" applyBorder="1" applyAlignment="1">
      <alignment horizontal="left" shrinkToFit="1"/>
    </xf>
    <xf numFmtId="0" fontId="12" fillId="2" borderId="14" xfId="0" applyFont="1" applyFill="1" applyBorder="1" applyAlignment="1">
      <alignment horizontal="left" shrinkToFit="1"/>
    </xf>
    <xf numFmtId="0" fontId="69" fillId="0" borderId="16" xfId="0" applyFont="1" applyBorder="1" applyAlignment="1">
      <alignment vertical="center"/>
    </xf>
    <xf numFmtId="0" fontId="69" fillId="0" borderId="1" xfId="0" applyFont="1" applyBorder="1" applyAlignment="1">
      <alignment vertical="center"/>
    </xf>
    <xf numFmtId="0" fontId="69" fillId="0" borderId="2" xfId="0" applyFont="1"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16" fillId="2" borderId="0" xfId="0" applyFont="1" applyFill="1" applyAlignment="1">
      <alignment horizontal="left" indent="1"/>
    </xf>
    <xf numFmtId="0" fontId="16" fillId="2" borderId="0" xfId="0" applyFont="1" applyFill="1" applyAlignment="1">
      <alignment horizontal="left"/>
    </xf>
    <xf numFmtId="0" fontId="4" fillId="2" borderId="0" xfId="0" applyFont="1" applyFill="1" applyProtection="1">
      <protection locked="0"/>
    </xf>
    <xf numFmtId="0" fontId="0" fillId="0" borderId="0" xfId="0" applyProtection="1">
      <protection locked="0"/>
    </xf>
    <xf numFmtId="0" fontId="0" fillId="0" borderId="5" xfId="0" applyBorder="1" applyProtection="1">
      <protection locked="0"/>
    </xf>
    <xf numFmtId="0" fontId="12" fillId="2" borderId="0" xfId="0" applyFont="1" applyFill="1" applyProtection="1">
      <protection locked="0"/>
    </xf>
    <xf numFmtId="0" fontId="1" fillId="4" borderId="62" xfId="0" applyFont="1" applyFill="1" applyBorder="1" applyAlignment="1">
      <alignment vertical="center"/>
    </xf>
    <xf numFmtId="0" fontId="1" fillId="4" borderId="1" xfId="0" applyFont="1" applyFill="1" applyBorder="1" applyAlignment="1">
      <alignment vertical="center"/>
    </xf>
    <xf numFmtId="0" fontId="1" fillId="4" borderId="7" xfId="0" applyFont="1" applyFill="1" applyBorder="1" applyAlignment="1">
      <alignment vertical="center"/>
    </xf>
    <xf numFmtId="0" fontId="1" fillId="4" borderId="0" xfId="0" applyFont="1" applyFill="1" applyAlignment="1">
      <alignment vertical="center"/>
    </xf>
    <xf numFmtId="0" fontId="1" fillId="4" borderId="19" xfId="0" applyFont="1" applyFill="1" applyBorder="1" applyAlignment="1">
      <alignment vertical="center"/>
    </xf>
    <xf numFmtId="0" fontId="1" fillId="4" borderId="5" xfId="0" applyFont="1" applyFill="1" applyBorder="1" applyAlignment="1">
      <alignment vertical="center"/>
    </xf>
    <xf numFmtId="0" fontId="12" fillId="2" borderId="31" xfId="0" applyFont="1" applyFill="1" applyBorder="1"/>
    <xf numFmtId="0" fontId="12" fillId="2" borderId="13" xfId="0" applyFont="1" applyFill="1" applyBorder="1"/>
    <xf numFmtId="0" fontId="11" fillId="0" borderId="20" xfId="0" applyFont="1" applyBorder="1" applyAlignment="1">
      <alignment horizontal="center" shrinkToFit="1"/>
    </xf>
    <xf numFmtId="0" fontId="11" fillId="0" borderId="14" xfId="0" applyFont="1" applyBorder="1" applyAlignment="1">
      <alignment horizontal="center" shrinkToFit="1"/>
    </xf>
    <xf numFmtId="0" fontId="11" fillId="0" borderId="13" xfId="0" applyFont="1" applyBorder="1" applyAlignment="1">
      <alignment horizontal="center" shrinkToFit="1"/>
    </xf>
    <xf numFmtId="0" fontId="11" fillId="2" borderId="20" xfId="0" applyFont="1" applyFill="1" applyBorder="1" applyAlignment="1">
      <alignment horizontal="center"/>
    </xf>
    <xf numFmtId="0" fontId="11" fillId="2" borderId="14" xfId="0" applyFont="1" applyFill="1" applyBorder="1" applyAlignment="1">
      <alignment horizontal="center"/>
    </xf>
    <xf numFmtId="0" fontId="11" fillId="2" borderId="13" xfId="0" applyFont="1" applyFill="1" applyBorder="1" applyAlignment="1">
      <alignment horizontal="center"/>
    </xf>
    <xf numFmtId="44" fontId="11" fillId="2" borderId="20" xfId="2" applyFont="1" applyFill="1" applyBorder="1" applyAlignment="1" applyProtection="1">
      <alignment horizontal="center"/>
    </xf>
    <xf numFmtId="44" fontId="11" fillId="2" borderId="14" xfId="2" applyFont="1" applyFill="1" applyBorder="1" applyAlignment="1" applyProtection="1">
      <alignment horizontal="center"/>
    </xf>
    <xf numFmtId="44" fontId="11" fillId="2" borderId="13" xfId="2" applyFont="1" applyFill="1" applyBorder="1" applyAlignment="1" applyProtection="1">
      <alignment horizontal="center"/>
    </xf>
    <xf numFmtId="0" fontId="12" fillId="9" borderId="35" xfId="0" applyFont="1" applyFill="1" applyBorder="1" applyAlignment="1" applyProtection="1">
      <alignment shrinkToFit="1"/>
      <protection locked="0"/>
    </xf>
    <xf numFmtId="0" fontId="12" fillId="9" borderId="29" xfId="0" applyFont="1" applyFill="1" applyBorder="1" applyAlignment="1" applyProtection="1">
      <alignment shrinkToFit="1"/>
      <protection locked="0"/>
    </xf>
    <xf numFmtId="44" fontId="11" fillId="2" borderId="9" xfId="2" applyFont="1" applyFill="1" applyBorder="1" applyAlignment="1" applyProtection="1">
      <alignment horizontal="center"/>
      <protection locked="0"/>
    </xf>
    <xf numFmtId="44" fontId="11" fillId="2" borderId="5" xfId="2" applyFont="1" applyFill="1" applyBorder="1" applyAlignment="1" applyProtection="1">
      <alignment horizontal="center"/>
      <protection locked="0"/>
    </xf>
    <xf numFmtId="44" fontId="11" fillId="2" borderId="6" xfId="2" applyFont="1" applyFill="1" applyBorder="1" applyAlignment="1" applyProtection="1">
      <alignment horizontal="center"/>
      <protection locked="0"/>
    </xf>
    <xf numFmtId="44" fontId="14" fillId="2" borderId="24" xfId="2" applyFont="1" applyFill="1" applyBorder="1" applyAlignment="1" applyProtection="1">
      <alignment horizontal="left"/>
    </xf>
    <xf numFmtId="44" fontId="14" fillId="2" borderId="25" xfId="2" applyFont="1" applyFill="1" applyBorder="1" applyAlignment="1" applyProtection="1">
      <alignment horizontal="left"/>
    </xf>
    <xf numFmtId="44" fontId="14" fillId="2" borderId="26" xfId="2" applyFont="1" applyFill="1" applyBorder="1" applyAlignment="1" applyProtection="1">
      <alignment horizontal="left"/>
    </xf>
    <xf numFmtId="44" fontId="14" fillId="2" borderId="24" xfId="2" applyFont="1" applyFill="1" applyBorder="1" applyAlignment="1" applyProtection="1">
      <alignment horizontal="center"/>
    </xf>
    <xf numFmtId="44" fontId="14" fillId="2" borderId="25" xfId="2" applyFont="1" applyFill="1" applyBorder="1" applyAlignment="1" applyProtection="1">
      <alignment horizontal="center"/>
    </xf>
    <xf numFmtId="44" fontId="14" fillId="2" borderId="26" xfId="2" applyFont="1" applyFill="1" applyBorder="1" applyAlignment="1" applyProtection="1">
      <alignment horizontal="center"/>
    </xf>
    <xf numFmtId="0" fontId="14" fillId="2" borderId="42" xfId="0" applyFont="1" applyFill="1" applyBorder="1" applyAlignment="1">
      <alignment horizontal="center"/>
    </xf>
    <xf numFmtId="0" fontId="14" fillId="2" borderId="26" xfId="0" applyFont="1" applyFill="1" applyBorder="1" applyAlignment="1">
      <alignment horizontal="center"/>
    </xf>
    <xf numFmtId="3" fontId="36" fillId="0" borderId="45" xfId="0" applyNumberFormat="1" applyFont="1" applyBorder="1"/>
    <xf numFmtId="0" fontId="36" fillId="0" borderId="45" xfId="0" applyFont="1" applyBorder="1"/>
    <xf numFmtId="3" fontId="36" fillId="0" borderId="47" xfId="0" applyNumberFormat="1" applyFont="1" applyBorder="1"/>
    <xf numFmtId="0" fontId="32" fillId="0" borderId="45" xfId="0" applyFont="1" applyBorder="1" applyAlignment="1">
      <alignment horizontal="right"/>
    </xf>
    <xf numFmtId="0" fontId="36" fillId="0" borderId="45" xfId="0" applyFont="1" applyBorder="1" applyAlignment="1">
      <alignment horizontal="right"/>
    </xf>
    <xf numFmtId="0" fontId="14" fillId="2" borderId="24" xfId="0" applyFont="1" applyFill="1" applyBorder="1" applyAlignment="1">
      <alignment horizontal="center" shrinkToFit="1"/>
    </xf>
    <xf numFmtId="0" fontId="14" fillId="2" borderId="25" xfId="0" applyFont="1" applyFill="1" applyBorder="1" applyAlignment="1">
      <alignment horizontal="center" shrinkToFit="1"/>
    </xf>
    <xf numFmtId="0" fontId="14" fillId="2" borderId="34" xfId="0" applyFont="1" applyFill="1" applyBorder="1" applyAlignment="1">
      <alignment horizontal="center" shrinkToFit="1"/>
    </xf>
    <xf numFmtId="0" fontId="11" fillId="0" borderId="9" xfId="0" applyFont="1" applyBorder="1" applyAlignment="1">
      <alignment horizontal="center" shrinkToFit="1"/>
    </xf>
    <xf numFmtId="0" fontId="11" fillId="0" borderId="5" xfId="0" applyFont="1" applyBorder="1" applyAlignment="1">
      <alignment horizontal="center" shrinkToFit="1"/>
    </xf>
    <xf numFmtId="0" fontId="11" fillId="0" borderId="6" xfId="0" applyFont="1" applyBorder="1" applyAlignment="1">
      <alignment horizontal="center" shrinkToFit="1"/>
    </xf>
    <xf numFmtId="0" fontId="12" fillId="9" borderId="20" xfId="0" applyFont="1" applyFill="1" applyBorder="1" applyAlignment="1" applyProtection="1">
      <alignment shrinkToFit="1"/>
      <protection locked="0"/>
    </xf>
    <xf numFmtId="0" fontId="12" fillId="9" borderId="14" xfId="0" applyFont="1" applyFill="1" applyBorder="1" applyAlignment="1" applyProtection="1">
      <alignment shrinkToFit="1"/>
      <protection locked="0"/>
    </xf>
    <xf numFmtId="0" fontId="12" fillId="2" borderId="20" xfId="0" applyFont="1" applyFill="1" applyBorder="1" applyAlignment="1" applyProtection="1">
      <alignment horizontal="center"/>
      <protection locked="0"/>
    </xf>
    <xf numFmtId="0" fontId="12" fillId="2" borderId="14" xfId="0" applyFont="1" applyFill="1" applyBorder="1" applyAlignment="1" applyProtection="1">
      <alignment horizontal="center"/>
      <protection locked="0"/>
    </xf>
    <xf numFmtId="0" fontId="12" fillId="2" borderId="32" xfId="0" applyFont="1" applyFill="1" applyBorder="1" applyAlignment="1" applyProtection="1">
      <alignment horizontal="center"/>
      <protection locked="0"/>
    </xf>
    <xf numFmtId="0" fontId="14" fillId="2" borderId="24" xfId="0" applyFont="1" applyFill="1" applyBorder="1" applyAlignment="1">
      <alignment horizontal="center"/>
    </xf>
    <xf numFmtId="0" fontId="14" fillId="2" borderId="25" xfId="0" applyFont="1" applyFill="1" applyBorder="1" applyAlignment="1">
      <alignment horizontal="center"/>
    </xf>
    <xf numFmtId="0" fontId="11" fillId="0" borderId="65" xfId="0" applyFont="1" applyBorder="1" applyAlignment="1">
      <alignment horizontal="center" shrinkToFit="1"/>
    </xf>
    <xf numFmtId="0" fontId="11" fillId="0" borderId="54" xfId="0" applyFont="1" applyBorder="1" applyAlignment="1">
      <alignment horizontal="center" shrinkToFit="1"/>
    </xf>
    <xf numFmtId="0" fontId="11" fillId="0" borderId="53" xfId="0" applyFont="1" applyBorder="1" applyAlignment="1">
      <alignment horizontal="center" shrinkToFit="1"/>
    </xf>
    <xf numFmtId="0" fontId="1" fillId="10" borderId="16" xfId="0" applyFont="1" applyFill="1" applyBorder="1" applyAlignment="1">
      <alignment horizontal="left" vertical="center"/>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0" fontId="1" fillId="10" borderId="0" xfId="0" applyFont="1" applyFill="1" applyAlignment="1">
      <alignment horizontal="left" vertical="center"/>
    </xf>
    <xf numFmtId="0" fontId="1" fillId="10" borderId="9" xfId="0" applyFont="1" applyFill="1" applyBorder="1" applyAlignment="1">
      <alignment horizontal="left" vertical="center"/>
    </xf>
    <xf numFmtId="0" fontId="1" fillId="10" borderId="5" xfId="0" applyFont="1" applyFill="1" applyBorder="1" applyAlignment="1">
      <alignment horizontal="left" vertical="center"/>
    </xf>
    <xf numFmtId="49" fontId="14" fillId="13" borderId="0" xfId="0" applyNumberFormat="1" applyFont="1" applyFill="1" applyAlignment="1" applyProtection="1">
      <alignment horizontal="center" vertical="center" wrapText="1"/>
      <protection locked="0"/>
    </xf>
    <xf numFmtId="49" fontId="14" fillId="13" borderId="8" xfId="0" applyNumberFormat="1" applyFont="1" applyFill="1" applyBorder="1" applyAlignment="1" applyProtection="1">
      <alignment horizontal="center" vertical="center" wrapText="1"/>
      <protection locked="0"/>
    </xf>
    <xf numFmtId="0" fontId="3" fillId="4" borderId="16" xfId="0" applyFont="1" applyFill="1" applyBorder="1" applyAlignment="1">
      <alignment horizontal="left" vertical="center" wrapText="1" shrinkToFit="1"/>
    </xf>
    <xf numFmtId="0" fontId="3" fillId="4" borderId="1" xfId="0" applyFont="1" applyFill="1" applyBorder="1" applyAlignment="1">
      <alignment horizontal="left" vertical="center" wrapText="1" shrinkToFit="1"/>
    </xf>
    <xf numFmtId="0" fontId="3" fillId="4" borderId="22" xfId="0" applyFont="1" applyFill="1" applyBorder="1" applyAlignment="1">
      <alignment horizontal="left" vertical="center" wrapText="1" shrinkToFit="1"/>
    </xf>
    <xf numFmtId="0" fontId="3" fillId="4" borderId="0" xfId="0" applyFont="1" applyFill="1" applyAlignment="1">
      <alignment horizontal="left" vertical="center" wrapText="1" shrinkToFit="1"/>
    </xf>
    <xf numFmtId="0" fontId="3" fillId="4" borderId="9" xfId="0" applyFont="1" applyFill="1" applyBorder="1" applyAlignment="1">
      <alignment horizontal="left" vertical="center" wrapText="1" shrinkToFit="1"/>
    </xf>
    <xf numFmtId="0" fontId="3" fillId="4" borderId="5" xfId="0" applyFont="1" applyFill="1" applyBorder="1" applyAlignment="1">
      <alignment horizontal="left" vertical="center" wrapText="1" shrinkToFit="1"/>
    </xf>
    <xf numFmtId="0" fontId="5" fillId="2" borderId="11" xfId="0" applyFont="1" applyFill="1" applyBorder="1" applyAlignment="1">
      <alignment horizontal="center" shrinkToFit="1"/>
    </xf>
    <xf numFmtId="0" fontId="1" fillId="5" borderId="28" xfId="0" applyFont="1" applyFill="1" applyBorder="1" applyAlignment="1">
      <alignment horizontal="center"/>
    </xf>
    <xf numFmtId="0" fontId="1" fillId="5" borderId="29" xfId="0" applyFont="1" applyFill="1" applyBorder="1" applyAlignment="1">
      <alignment horizontal="center"/>
    </xf>
    <xf numFmtId="0" fontId="1" fillId="5" borderId="30" xfId="0" applyFont="1" applyFill="1" applyBorder="1" applyAlignment="1">
      <alignment horizontal="center"/>
    </xf>
    <xf numFmtId="0" fontId="10" fillId="2" borderId="31" xfId="0" applyFont="1" applyFill="1" applyBorder="1" applyAlignment="1">
      <alignment horizontal="center"/>
    </xf>
    <xf numFmtId="0" fontId="10" fillId="2" borderId="13" xfId="0" applyFont="1" applyFill="1" applyBorder="1" applyAlignment="1">
      <alignment horizontal="center"/>
    </xf>
    <xf numFmtId="0" fontId="12" fillId="2" borderId="0" xfId="0" applyFont="1" applyFill="1" applyAlignment="1">
      <alignment horizontal="center"/>
    </xf>
    <xf numFmtId="0" fontId="12" fillId="2" borderId="8" xfId="0" applyFont="1" applyFill="1" applyBorder="1" applyAlignment="1">
      <alignment horizontal="center"/>
    </xf>
    <xf numFmtId="0" fontId="12" fillId="2" borderId="1" xfId="0" applyFont="1" applyFill="1" applyBorder="1" applyAlignment="1">
      <alignment horizontal="center"/>
    </xf>
    <xf numFmtId="0" fontId="15" fillId="2" borderId="42" xfId="0" applyFont="1" applyFill="1" applyBorder="1"/>
    <xf numFmtId="0" fontId="15" fillId="2" borderId="26" xfId="0" applyFont="1" applyFill="1" applyBorder="1"/>
    <xf numFmtId="0" fontId="12" fillId="2" borderId="19" xfId="0" applyFont="1" applyFill="1" applyBorder="1"/>
    <xf numFmtId="0" fontId="12" fillId="2" borderId="6" xfId="0" applyFont="1" applyFill="1" applyBorder="1"/>
    <xf numFmtId="49" fontId="14" fillId="0" borderId="0" xfId="0" applyNumberFormat="1" applyFont="1" applyAlignment="1" applyProtection="1">
      <alignment horizontal="center" vertical="center" shrinkToFit="1"/>
      <protection locked="0"/>
    </xf>
    <xf numFmtId="49" fontId="14" fillId="0" borderId="4" xfId="0" applyNumberFormat="1" applyFont="1" applyBorder="1" applyAlignment="1" applyProtection="1">
      <alignment horizontal="center" vertical="center" shrinkToFit="1"/>
      <protection locked="0"/>
    </xf>
    <xf numFmtId="7" fontId="14" fillId="0" borderId="20" xfId="0" applyNumberFormat="1" applyFont="1" applyBorder="1" applyProtection="1">
      <protection locked="0"/>
    </xf>
    <xf numFmtId="7" fontId="14" fillId="0" borderId="14" xfId="0" applyNumberFormat="1" applyFont="1" applyBorder="1" applyProtection="1">
      <protection locked="0"/>
    </xf>
    <xf numFmtId="7" fontId="14" fillId="0" borderId="13" xfId="0" applyNumberFormat="1" applyFont="1" applyBorder="1" applyProtection="1">
      <protection locked="0"/>
    </xf>
    <xf numFmtId="49" fontId="1" fillId="0" borderId="0" xfId="0" applyNumberFormat="1" applyFont="1" applyAlignment="1" applyProtection="1">
      <alignment horizontal="center" vertical="center"/>
      <protection locked="0"/>
    </xf>
    <xf numFmtId="49" fontId="1" fillId="0" borderId="8" xfId="0" applyNumberFormat="1" applyFont="1" applyBorder="1" applyAlignment="1" applyProtection="1">
      <alignment horizontal="center" vertical="center"/>
      <protection locked="0"/>
    </xf>
    <xf numFmtId="49" fontId="1" fillId="0" borderId="0" xfId="0" applyNumberFormat="1" applyFont="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10" fillId="4" borderId="1"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11" xfId="0" applyFont="1" applyFill="1" applyBorder="1" applyAlignment="1">
      <alignment horizontal="left" vertical="center" wrapText="1"/>
    </xf>
    <xf numFmtId="49" fontId="14" fillId="0" borderId="0" xfId="0" applyNumberFormat="1" applyFont="1" applyAlignment="1" applyProtection="1">
      <alignment horizontal="center" vertical="center"/>
      <protection locked="0"/>
    </xf>
    <xf numFmtId="49" fontId="14" fillId="0" borderId="4" xfId="0" applyNumberFormat="1" applyFont="1" applyBorder="1" applyAlignment="1" applyProtection="1">
      <alignment horizontal="center" vertical="center"/>
      <protection locked="0"/>
    </xf>
    <xf numFmtId="7" fontId="14" fillId="0" borderId="20" xfId="0" applyNumberFormat="1" applyFont="1" applyBorder="1"/>
    <xf numFmtId="7" fontId="14" fillId="0" borderId="14" xfId="0" applyNumberFormat="1" applyFont="1" applyBorder="1"/>
    <xf numFmtId="7" fontId="14" fillId="0" borderId="13" xfId="0" applyNumberFormat="1" applyFont="1" applyBorder="1"/>
    <xf numFmtId="0" fontId="10" fillId="4" borderId="62"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 fillId="2" borderId="0" xfId="0" applyFont="1" applyFill="1" applyAlignment="1">
      <alignment horizontal="center"/>
    </xf>
    <xf numFmtId="0" fontId="13" fillId="2" borderId="0" xfId="0" applyFont="1" applyFill="1" applyAlignment="1">
      <alignment horizontal="justify" vertical="top" wrapText="1"/>
    </xf>
    <xf numFmtId="0" fontId="12" fillId="0" borderId="0" xfId="0" applyFont="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1" fillId="4" borderId="54" xfId="0" applyFont="1" applyFill="1" applyBorder="1" applyAlignment="1">
      <alignment vertical="center"/>
    </xf>
    <xf numFmtId="0" fontId="1" fillId="4" borderId="52" xfId="0" applyFont="1" applyFill="1" applyBorder="1" applyAlignment="1">
      <alignment horizontal="left" vertical="center"/>
    </xf>
    <xf numFmtId="0" fontId="1" fillId="4" borderId="54" xfId="0" applyFont="1" applyFill="1" applyBorder="1" applyAlignment="1">
      <alignment horizontal="left" vertical="center"/>
    </xf>
    <xf numFmtId="0" fontId="1" fillId="4" borderId="7" xfId="0" applyFont="1" applyFill="1" applyBorder="1" applyAlignment="1">
      <alignment horizontal="left" vertical="center"/>
    </xf>
    <xf numFmtId="0" fontId="1" fillId="4" borderId="0" xfId="0" applyFont="1" applyFill="1" applyAlignment="1">
      <alignment horizontal="left" vertical="center"/>
    </xf>
    <xf numFmtId="0" fontId="1" fillId="4" borderId="19" xfId="0" applyFont="1" applyFill="1" applyBorder="1" applyAlignment="1">
      <alignment horizontal="left" vertical="center"/>
    </xf>
    <xf numFmtId="0" fontId="1" fillId="4" borderId="5" xfId="0" applyFont="1" applyFill="1" applyBorder="1" applyAlignment="1">
      <alignment horizontal="left" vertical="center"/>
    </xf>
    <xf numFmtId="49" fontId="15" fillId="9" borderId="0" xfId="0" applyNumberFormat="1" applyFont="1" applyFill="1" applyAlignment="1" applyProtection="1">
      <alignment horizontal="center" vertical="center" wrapText="1" shrinkToFit="1"/>
      <protection locked="0"/>
    </xf>
    <xf numFmtId="49" fontId="15" fillId="9" borderId="4" xfId="0" applyNumberFormat="1" applyFont="1" applyFill="1" applyBorder="1" applyAlignment="1" applyProtection="1">
      <alignment horizontal="center" vertical="center" wrapText="1" shrinkToFit="1"/>
      <protection locked="0"/>
    </xf>
    <xf numFmtId="14" fontId="14" fillId="0" borderId="0" xfId="0" applyNumberFormat="1" applyFont="1" applyAlignment="1" applyProtection="1">
      <alignment horizontal="center"/>
      <protection locked="0"/>
    </xf>
    <xf numFmtId="14" fontId="14" fillId="0" borderId="8" xfId="0" applyNumberFormat="1" applyFont="1" applyBorder="1" applyAlignment="1" applyProtection="1">
      <alignment horizontal="center"/>
      <protection locked="0"/>
    </xf>
    <xf numFmtId="49" fontId="14" fillId="0" borderId="0" xfId="0" applyNumberFormat="1" applyFont="1" applyAlignment="1" applyProtection="1">
      <alignment horizontal="center" vertical="center" wrapText="1"/>
      <protection locked="0"/>
    </xf>
    <xf numFmtId="49" fontId="14" fillId="0" borderId="4" xfId="0" applyNumberFormat="1" applyFont="1" applyBorder="1" applyAlignment="1" applyProtection="1">
      <alignment horizontal="center" vertical="center" wrapText="1"/>
      <protection locked="0"/>
    </xf>
    <xf numFmtId="0" fontId="12" fillId="0" borderId="5" xfId="0" applyFont="1" applyBorder="1" applyAlignment="1">
      <alignment horizontal="center"/>
    </xf>
    <xf numFmtId="0" fontId="12" fillId="0" borderId="6" xfId="0" applyFont="1" applyBorder="1" applyAlignment="1">
      <alignment horizontal="center"/>
    </xf>
    <xf numFmtId="0" fontId="66" fillId="13" borderId="0" xfId="0" applyFont="1" applyFill="1" applyAlignment="1">
      <alignment horizontal="center"/>
    </xf>
    <xf numFmtId="0" fontId="62" fillId="2" borderId="0" xfId="0" applyFont="1" applyFill="1" applyAlignment="1">
      <alignment horizontal="right"/>
    </xf>
    <xf numFmtId="0" fontId="1" fillId="0" borderId="54" xfId="0" applyFont="1" applyBorder="1" applyAlignment="1">
      <alignment horizontal="center" vertical="center"/>
    </xf>
    <xf numFmtId="0" fontId="1" fillId="0" borderId="53"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0" fillId="10" borderId="62" xfId="0" applyFont="1" applyFill="1" applyBorder="1" applyAlignment="1">
      <alignment horizontal="left" vertical="center" wrapText="1" shrinkToFit="1"/>
    </xf>
    <xf numFmtId="0" fontId="70" fillId="10" borderId="1" xfId="0" applyFont="1" applyFill="1" applyBorder="1" applyAlignment="1">
      <alignment horizontal="left" vertical="center" shrinkToFit="1"/>
    </xf>
    <xf numFmtId="0" fontId="70" fillId="10" borderId="7" xfId="0" applyFont="1" applyFill="1" applyBorder="1" applyAlignment="1">
      <alignment horizontal="left" vertical="center" shrinkToFit="1"/>
    </xf>
    <xf numFmtId="0" fontId="70" fillId="10" borderId="0" xfId="0" applyFont="1" applyFill="1" applyAlignment="1">
      <alignment horizontal="left" vertical="center" shrinkToFit="1"/>
    </xf>
    <xf numFmtId="0" fontId="70" fillId="10" borderId="19" xfId="0" applyFont="1" applyFill="1" applyBorder="1" applyAlignment="1">
      <alignment horizontal="left" vertical="center" shrinkToFit="1"/>
    </xf>
    <xf numFmtId="0" fontId="70" fillId="10" borderId="5" xfId="0" applyFont="1" applyFill="1" applyBorder="1" applyAlignment="1">
      <alignment horizontal="left" vertical="center" shrinkToFit="1"/>
    </xf>
    <xf numFmtId="0" fontId="1" fillId="14" borderId="0" xfId="0" applyFont="1" applyFill="1" applyAlignment="1" applyProtection="1">
      <alignment horizontal="center" vertical="center" shrinkToFit="1"/>
      <protection locked="0"/>
    </xf>
    <xf numFmtId="49" fontId="14" fillId="13" borderId="4" xfId="0" applyNumberFormat="1" applyFont="1" applyFill="1" applyBorder="1" applyAlignment="1" applyProtection="1">
      <alignment horizontal="center" vertical="center" wrapText="1"/>
      <protection locked="0"/>
    </xf>
    <xf numFmtId="14" fontId="8" fillId="2" borderId="31" xfId="0" applyNumberFormat="1" applyFont="1" applyFill="1" applyBorder="1"/>
    <xf numFmtId="14" fontId="8" fillId="2" borderId="13" xfId="0" applyNumberFormat="1" applyFont="1" applyFill="1" applyBorder="1"/>
    <xf numFmtId="20" fontId="8" fillId="2" borderId="20" xfId="0" applyNumberFormat="1" applyFont="1" applyFill="1" applyBorder="1" applyProtection="1">
      <protection locked="0"/>
    </xf>
    <xf numFmtId="20" fontId="8" fillId="2" borderId="14" xfId="0" applyNumberFormat="1" applyFont="1" applyFill="1" applyBorder="1" applyProtection="1">
      <protection locked="0"/>
    </xf>
    <xf numFmtId="164" fontId="8" fillId="2" borderId="20" xfId="0" applyNumberFormat="1" applyFont="1" applyFill="1" applyBorder="1"/>
    <xf numFmtId="0" fontId="8" fillId="0" borderId="13" xfId="0" applyFont="1" applyBorder="1"/>
    <xf numFmtId="0" fontId="6" fillId="2" borderId="42" xfId="0" applyFont="1" applyFill="1" applyBorder="1" applyAlignment="1">
      <alignment horizontal="left" shrinkToFit="1"/>
    </xf>
    <xf numFmtId="0" fontId="6" fillId="2" borderId="26" xfId="0" applyFont="1" applyFill="1" applyBorder="1" applyAlignment="1">
      <alignment horizontal="left" shrinkToFit="1"/>
    </xf>
    <xf numFmtId="0" fontId="8" fillId="2" borderId="24" xfId="0" applyFont="1" applyFill="1" applyBorder="1" applyAlignment="1" applyProtection="1">
      <alignment horizontal="center" wrapText="1" shrinkToFit="1"/>
      <protection locked="0"/>
    </xf>
    <xf numFmtId="0" fontId="8" fillId="2" borderId="25" xfId="0" applyFont="1" applyFill="1" applyBorder="1" applyAlignment="1" applyProtection="1">
      <alignment horizontal="center" wrapText="1" shrinkToFit="1"/>
      <protection locked="0"/>
    </xf>
    <xf numFmtId="0" fontId="8" fillId="2" borderId="34" xfId="0" applyFont="1" applyFill="1" applyBorder="1" applyAlignment="1" applyProtection="1">
      <alignment horizontal="center" wrapText="1" shrinkToFit="1"/>
      <protection locked="0"/>
    </xf>
    <xf numFmtId="164" fontId="10" fillId="2" borderId="24" xfId="0" applyNumberFormat="1" applyFont="1" applyFill="1" applyBorder="1"/>
    <xf numFmtId="0" fontId="10" fillId="0" borderId="26" xfId="0" applyFont="1" applyBorder="1"/>
    <xf numFmtId="14" fontId="8" fillId="2" borderId="19" xfId="0" applyNumberFormat="1" applyFont="1" applyFill="1" applyBorder="1"/>
    <xf numFmtId="14" fontId="8" fillId="2" borderId="6" xfId="0" applyNumberFormat="1" applyFont="1" applyFill="1" applyBorder="1"/>
    <xf numFmtId="20" fontId="8" fillId="2" borderId="9" xfId="0" applyNumberFormat="1" applyFont="1" applyFill="1" applyBorder="1" applyProtection="1">
      <protection locked="0"/>
    </xf>
    <xf numFmtId="20" fontId="8" fillId="2" borderId="5" xfId="0" applyNumberFormat="1" applyFont="1" applyFill="1" applyBorder="1" applyProtection="1">
      <protection locked="0"/>
    </xf>
    <xf numFmtId="14" fontId="8" fillId="2" borderId="19" xfId="0" applyNumberFormat="1" applyFont="1" applyFill="1" applyBorder="1" applyAlignment="1" applyProtection="1">
      <alignment shrinkToFit="1"/>
      <protection locked="0"/>
    </xf>
    <xf numFmtId="14" fontId="8" fillId="2" borderId="6" xfId="0" applyNumberFormat="1" applyFont="1" applyFill="1" applyBorder="1" applyAlignment="1" applyProtection="1">
      <alignment shrinkToFit="1"/>
      <protection locked="0"/>
    </xf>
    <xf numFmtId="0" fontId="8" fillId="2" borderId="9" xfId="0" applyFont="1" applyFill="1" applyBorder="1" applyAlignment="1" applyProtection="1">
      <alignment shrinkToFit="1"/>
      <protection locked="0"/>
    </xf>
    <xf numFmtId="0" fontId="8" fillId="2" borderId="5" xfId="0" applyFont="1" applyFill="1" applyBorder="1" applyAlignment="1" applyProtection="1">
      <alignment shrinkToFit="1"/>
      <protection locked="0"/>
    </xf>
    <xf numFmtId="0" fontId="8" fillId="2" borderId="6" xfId="0" applyFont="1" applyFill="1" applyBorder="1" applyAlignment="1" applyProtection="1">
      <alignment shrinkToFit="1"/>
      <protection locked="0"/>
    </xf>
    <xf numFmtId="0" fontId="8" fillId="2" borderId="33" xfId="0" applyFont="1" applyFill="1" applyBorder="1" applyAlignment="1" applyProtection="1">
      <alignment shrinkToFit="1"/>
      <protection locked="0"/>
    </xf>
    <xf numFmtId="164" fontId="8" fillId="2" borderId="9" xfId="0" applyNumberFormat="1" applyFont="1" applyFill="1" applyBorder="1" applyProtection="1">
      <protection locked="0"/>
    </xf>
    <xf numFmtId="0" fontId="8" fillId="0" borderId="6" xfId="0" applyFont="1" applyBorder="1" applyProtection="1">
      <protection locked="0"/>
    </xf>
    <xf numFmtId="0" fontId="8" fillId="2" borderId="31" xfId="0" applyFont="1" applyFill="1" applyBorder="1" applyAlignment="1">
      <alignment horizontal="left"/>
    </xf>
    <xf numFmtId="0" fontId="8" fillId="2" borderId="14" xfId="0" applyFont="1" applyFill="1" applyBorder="1" applyAlignment="1">
      <alignment horizontal="left"/>
    </xf>
    <xf numFmtId="0" fontId="8" fillId="2" borderId="13" xfId="0" applyFont="1" applyFill="1" applyBorder="1" applyAlignment="1">
      <alignment horizontal="left"/>
    </xf>
    <xf numFmtId="14" fontId="8" fillId="4" borderId="19" xfId="0" applyNumberFormat="1" applyFont="1" applyFill="1" applyBorder="1"/>
    <xf numFmtId="14" fontId="8" fillId="4" borderId="6" xfId="0" applyNumberFormat="1" applyFont="1" applyFill="1" applyBorder="1"/>
    <xf numFmtId="164" fontId="10" fillId="0" borderId="39" xfId="0" applyNumberFormat="1" applyFont="1" applyBorder="1" applyAlignment="1">
      <alignment shrinkToFit="1"/>
    </xf>
    <xf numFmtId="0" fontId="10" fillId="0" borderId="39" xfId="0" applyFont="1" applyBorder="1" applyAlignment="1">
      <alignment shrinkToFit="1"/>
    </xf>
    <xf numFmtId="0" fontId="10" fillId="0" borderId="41" xfId="0" applyFont="1" applyBorder="1" applyAlignment="1">
      <alignment shrinkToFit="1"/>
    </xf>
    <xf numFmtId="164" fontId="10" fillId="0" borderId="20" xfId="0" applyNumberFormat="1" applyFont="1" applyBorder="1"/>
    <xf numFmtId="164" fontId="10" fillId="0" borderId="32" xfId="0" applyNumberFormat="1" applyFont="1" applyBorder="1"/>
    <xf numFmtId="164" fontId="10" fillId="0" borderId="24" xfId="0" applyNumberFormat="1" applyFont="1" applyBorder="1" applyAlignment="1">
      <alignment shrinkToFit="1"/>
    </xf>
    <xf numFmtId="164" fontId="10" fillId="0" borderId="26" xfId="0" applyNumberFormat="1" applyFont="1" applyBorder="1" applyAlignment="1">
      <alignment shrinkToFit="1"/>
    </xf>
    <xf numFmtId="164" fontId="10" fillId="0" borderId="34" xfId="0" applyNumberFormat="1" applyFont="1" applyBorder="1" applyAlignment="1">
      <alignment shrinkToFit="1"/>
    </xf>
    <xf numFmtId="0" fontId="10" fillId="0" borderId="13" xfId="0" applyFont="1" applyBorder="1"/>
    <xf numFmtId="166" fontId="1" fillId="12" borderId="20" xfId="1" applyNumberFormat="1" applyFont="1" applyFill="1" applyBorder="1" applyProtection="1"/>
    <xf numFmtId="166" fontId="1" fillId="12" borderId="32" xfId="1" applyNumberFormat="1" applyFont="1" applyFill="1" applyBorder="1" applyProtection="1"/>
    <xf numFmtId="164" fontId="10" fillId="0" borderId="20" xfId="0" applyNumberFormat="1" applyFont="1" applyBorder="1" applyAlignment="1">
      <alignment shrinkToFit="1"/>
    </xf>
    <xf numFmtId="164" fontId="10" fillId="0" borderId="32" xfId="0" applyNumberFormat="1" applyFont="1" applyBorder="1" applyAlignment="1">
      <alignment shrinkToFit="1"/>
    </xf>
    <xf numFmtId="14" fontId="8" fillId="4" borderId="31" xfId="0" applyNumberFormat="1" applyFont="1" applyFill="1" applyBorder="1" applyAlignment="1">
      <alignment horizontal="center"/>
    </xf>
    <xf numFmtId="14" fontId="8" fillId="4" borderId="14" xfId="0" applyNumberFormat="1" applyFont="1" applyFill="1" applyBorder="1" applyAlignment="1">
      <alignment horizontal="center"/>
    </xf>
    <xf numFmtId="14" fontId="8" fillId="4" borderId="32" xfId="0" applyNumberFormat="1" applyFont="1" applyFill="1" applyBorder="1" applyAlignment="1">
      <alignment horizontal="center"/>
    </xf>
    <xf numFmtId="0" fontId="10" fillId="4" borderId="44" xfId="0" applyFont="1" applyFill="1" applyBorder="1"/>
    <xf numFmtId="0" fontId="10" fillId="4" borderId="45" xfId="0" applyFont="1" applyFill="1" applyBorder="1"/>
    <xf numFmtId="0" fontId="10" fillId="4" borderId="46" xfId="0" applyFont="1" applyFill="1" applyBorder="1"/>
    <xf numFmtId="164" fontId="10" fillId="0" borderId="44" xfId="0" applyNumberFormat="1" applyFont="1" applyBorder="1"/>
    <xf numFmtId="164" fontId="10" fillId="0" borderId="47" xfId="0" applyNumberFormat="1" applyFont="1" applyBorder="1"/>
    <xf numFmtId="164" fontId="10" fillId="2" borderId="34" xfId="0" applyNumberFormat="1" applyFont="1" applyFill="1" applyBorder="1"/>
    <xf numFmtId="164" fontId="10" fillId="2" borderId="26" xfId="0" applyNumberFormat="1" applyFont="1" applyFill="1" applyBorder="1"/>
    <xf numFmtId="164" fontId="10" fillId="2" borderId="25" xfId="0" applyNumberFormat="1" applyFont="1" applyFill="1" applyBorder="1"/>
    <xf numFmtId="164" fontId="10" fillId="0" borderId="13" xfId="0" applyNumberFormat="1" applyFont="1" applyBorder="1"/>
    <xf numFmtId="0" fontId="10" fillId="4" borderId="24" xfId="0" applyFont="1" applyFill="1" applyBorder="1"/>
    <xf numFmtId="0" fontId="10" fillId="4" borderId="25" xfId="0" applyFont="1" applyFill="1" applyBorder="1"/>
    <xf numFmtId="0" fontId="10" fillId="4" borderId="26" xfId="0" applyFont="1" applyFill="1" applyBorder="1"/>
    <xf numFmtId="164" fontId="10" fillId="0" borderId="35" xfId="0" applyNumberFormat="1" applyFont="1" applyBorder="1"/>
    <xf numFmtId="164" fontId="10" fillId="0" borderId="36" xfId="0" applyNumberFormat="1" applyFont="1" applyBorder="1"/>
    <xf numFmtId="164" fontId="10" fillId="0" borderId="30" xfId="0" applyNumberFormat="1" applyFont="1" applyBorder="1"/>
    <xf numFmtId="164" fontId="8" fillId="2" borderId="13" xfId="0" applyNumberFormat="1" applyFont="1" applyFill="1" applyBorder="1"/>
    <xf numFmtId="0" fontId="8" fillId="2" borderId="20" xfId="0" applyFont="1" applyFill="1" applyBorder="1" applyProtection="1">
      <protection locked="0"/>
    </xf>
    <xf numFmtId="0" fontId="8" fillId="2" borderId="14" xfId="0" applyFont="1" applyFill="1" applyBorder="1" applyProtection="1">
      <protection locked="0"/>
    </xf>
    <xf numFmtId="0" fontId="8" fillId="2" borderId="13" xfId="0" applyFont="1" applyFill="1" applyBorder="1" applyProtection="1">
      <protection locked="0"/>
    </xf>
    <xf numFmtId="164" fontId="8" fillId="2" borderId="20" xfId="0" applyNumberFormat="1" applyFont="1" applyFill="1" applyBorder="1" applyProtection="1">
      <protection locked="0"/>
    </xf>
    <xf numFmtId="164" fontId="8" fillId="2" borderId="32" xfId="0" applyNumberFormat="1" applyFont="1" applyFill="1" applyBorder="1" applyProtection="1">
      <protection locked="0"/>
    </xf>
    <xf numFmtId="0" fontId="8" fillId="4" borderId="9" xfId="0" applyFont="1" applyFill="1" applyBorder="1"/>
    <xf numFmtId="0" fontId="8" fillId="4" borderId="33" xfId="0" applyFont="1" applyFill="1" applyBorder="1"/>
    <xf numFmtId="164" fontId="8" fillId="2" borderId="13" xfId="0" applyNumberFormat="1" applyFont="1" applyFill="1" applyBorder="1" applyProtection="1">
      <protection locked="0"/>
    </xf>
    <xf numFmtId="0" fontId="8" fillId="2" borderId="9" xfId="0" applyFont="1" applyFill="1" applyBorder="1" applyProtection="1">
      <protection locked="0"/>
    </xf>
    <xf numFmtId="0" fontId="8" fillId="2" borderId="5" xfId="0" applyFont="1" applyFill="1" applyBorder="1" applyProtection="1">
      <protection locked="0"/>
    </xf>
    <xf numFmtId="0" fontId="8" fillId="2" borderId="6" xfId="0" applyFont="1" applyFill="1" applyBorder="1" applyProtection="1">
      <protection locked="0"/>
    </xf>
    <xf numFmtId="14" fontId="8" fillId="4" borderId="62" xfId="0" applyNumberFormat="1" applyFont="1" applyFill="1" applyBorder="1" applyAlignment="1">
      <alignment horizontal="center"/>
    </xf>
    <xf numFmtId="14" fontId="8" fillId="4" borderId="1" xfId="0" applyNumberFormat="1" applyFont="1" applyFill="1" applyBorder="1" applyAlignment="1">
      <alignment horizontal="center"/>
    </xf>
    <xf numFmtId="14" fontId="8" fillId="4" borderId="27" xfId="0" applyNumberFormat="1" applyFont="1" applyFill="1" applyBorder="1" applyAlignment="1">
      <alignment horizontal="center"/>
    </xf>
    <xf numFmtId="14" fontId="8" fillId="4" borderId="19" xfId="0" applyNumberFormat="1" applyFont="1" applyFill="1" applyBorder="1" applyAlignment="1">
      <alignment horizontal="center"/>
    </xf>
    <xf numFmtId="14" fontId="8" fillId="4" borderId="5" xfId="0" applyNumberFormat="1" applyFont="1" applyFill="1" applyBorder="1" applyAlignment="1">
      <alignment horizontal="center"/>
    </xf>
    <xf numFmtId="14" fontId="8" fillId="4" borderId="0" xfId="0" applyNumberFormat="1" applyFont="1" applyFill="1" applyAlignment="1">
      <alignment horizontal="center"/>
    </xf>
    <xf numFmtId="14" fontId="8" fillId="4" borderId="8" xfId="0" applyNumberFormat="1" applyFont="1" applyFill="1" applyBorder="1" applyAlignment="1">
      <alignment horizontal="center"/>
    </xf>
    <xf numFmtId="164" fontId="8" fillId="2" borderId="6" xfId="0" applyNumberFormat="1" applyFont="1" applyFill="1" applyBorder="1" applyProtection="1">
      <protection locked="0"/>
    </xf>
    <xf numFmtId="164" fontId="8" fillId="2" borderId="33" xfId="0" applyNumberFormat="1" applyFont="1" applyFill="1" applyBorder="1" applyProtection="1">
      <protection locked="0"/>
    </xf>
    <xf numFmtId="0" fontId="8" fillId="9" borderId="9" xfId="0" applyFont="1" applyFill="1" applyBorder="1" applyAlignment="1" applyProtection="1">
      <alignment shrinkToFit="1"/>
      <protection locked="0"/>
    </xf>
    <xf numFmtId="0" fontId="8" fillId="9" borderId="5" xfId="0" applyFont="1" applyFill="1" applyBorder="1" applyAlignment="1" applyProtection="1">
      <alignment shrinkToFit="1"/>
      <protection locked="0"/>
    </xf>
    <xf numFmtId="0" fontId="8" fillId="9" borderId="6" xfId="0" applyFont="1" applyFill="1" applyBorder="1" applyAlignment="1" applyProtection="1">
      <alignment shrinkToFit="1"/>
      <protection locked="0"/>
    </xf>
    <xf numFmtId="0" fontId="8" fillId="2" borderId="28" xfId="0" applyFont="1" applyFill="1" applyBorder="1"/>
    <xf numFmtId="0" fontId="8" fillId="2" borderId="36" xfId="0" applyFont="1" applyFill="1" applyBorder="1"/>
    <xf numFmtId="0" fontId="8" fillId="2" borderId="35" xfId="0" applyFont="1" applyFill="1" applyBorder="1" applyAlignment="1">
      <alignment horizontal="center"/>
    </xf>
    <xf numFmtId="0" fontId="8" fillId="2" borderId="29" xfId="0" applyFont="1" applyFill="1" applyBorder="1" applyAlignment="1">
      <alignment horizontal="center"/>
    </xf>
    <xf numFmtId="0" fontId="8" fillId="2" borderId="36" xfId="0" applyFont="1" applyFill="1" applyBorder="1" applyAlignment="1">
      <alignment horizontal="center"/>
    </xf>
    <xf numFmtId="0" fontId="8" fillId="2" borderId="30" xfId="0" applyFont="1" applyFill="1" applyBorder="1" applyAlignment="1">
      <alignment horizontal="center"/>
    </xf>
    <xf numFmtId="0" fontId="6" fillId="2" borderId="25" xfId="0" applyFont="1" applyFill="1" applyBorder="1" applyAlignment="1">
      <alignment horizontal="left" shrinkToFit="1"/>
    </xf>
    <xf numFmtId="37" fontId="8" fillId="2" borderId="14" xfId="1" applyNumberFormat="1" applyFont="1" applyFill="1" applyBorder="1" applyAlignment="1" applyProtection="1">
      <alignment horizontal="right"/>
      <protection locked="0"/>
    </xf>
    <xf numFmtId="37" fontId="8" fillId="2" borderId="32" xfId="1" applyNumberFormat="1" applyFont="1" applyFill="1" applyBorder="1" applyAlignment="1" applyProtection="1">
      <alignment horizontal="right"/>
      <protection locked="0"/>
    </xf>
    <xf numFmtId="14" fontId="8" fillId="10" borderId="62" xfId="0" applyNumberFormat="1" applyFont="1" applyFill="1" applyBorder="1" applyAlignment="1">
      <alignment horizontal="center"/>
    </xf>
    <xf numFmtId="14" fontId="8" fillId="10" borderId="1" xfId="0" applyNumberFormat="1" applyFont="1" applyFill="1" applyBorder="1" applyAlignment="1">
      <alignment horizontal="center"/>
    </xf>
    <xf numFmtId="14" fontId="8" fillId="10" borderId="27" xfId="0" applyNumberFormat="1" applyFont="1" applyFill="1" applyBorder="1" applyAlignment="1">
      <alignment horizontal="center"/>
    </xf>
    <xf numFmtId="14" fontId="8" fillId="10" borderId="19" xfId="0" applyNumberFormat="1" applyFont="1" applyFill="1" applyBorder="1" applyAlignment="1">
      <alignment horizontal="center"/>
    </xf>
    <xf numFmtId="14" fontId="8" fillId="10" borderId="5" xfId="0" applyNumberFormat="1" applyFont="1" applyFill="1" applyBorder="1" applyAlignment="1">
      <alignment horizontal="center"/>
    </xf>
    <xf numFmtId="14" fontId="8" fillId="10" borderId="0" xfId="0" applyNumberFormat="1" applyFont="1" applyFill="1" applyAlignment="1">
      <alignment horizontal="center"/>
    </xf>
    <xf numFmtId="14" fontId="8" fillId="10" borderId="8" xfId="0" applyNumberFormat="1" applyFont="1" applyFill="1" applyBorder="1" applyAlignment="1">
      <alignment horizontal="center"/>
    </xf>
    <xf numFmtId="164" fontId="8" fillId="2" borderId="22" xfId="0" applyNumberFormat="1" applyFont="1" applyFill="1" applyBorder="1" applyProtection="1">
      <protection locked="0"/>
    </xf>
    <xf numFmtId="0" fontId="8" fillId="0" borderId="4" xfId="0" applyFont="1" applyBorder="1" applyProtection="1">
      <protection locked="0"/>
    </xf>
    <xf numFmtId="164" fontId="8" fillId="2" borderId="8" xfId="0" applyNumberFormat="1" applyFont="1" applyFill="1" applyBorder="1" applyProtection="1">
      <protection locked="0"/>
    </xf>
    <xf numFmtId="14" fontId="8" fillId="2" borderId="28" xfId="0" applyNumberFormat="1" applyFont="1" applyFill="1" applyBorder="1" applyAlignment="1" applyProtection="1">
      <alignment shrinkToFit="1"/>
      <protection locked="0"/>
    </xf>
    <xf numFmtId="14" fontId="8" fillId="2" borderId="36" xfId="0" applyNumberFormat="1" applyFont="1" applyFill="1" applyBorder="1" applyAlignment="1" applyProtection="1">
      <alignment shrinkToFit="1"/>
      <protection locked="0"/>
    </xf>
    <xf numFmtId="0" fontId="8" fillId="2" borderId="35" xfId="0" applyFont="1" applyFill="1" applyBorder="1" applyAlignment="1" applyProtection="1">
      <alignment shrinkToFit="1"/>
      <protection locked="0"/>
    </xf>
    <xf numFmtId="0" fontId="8" fillId="2" borderId="29" xfId="0" applyFont="1" applyFill="1" applyBorder="1" applyAlignment="1" applyProtection="1">
      <alignment shrinkToFit="1"/>
      <protection locked="0"/>
    </xf>
    <xf numFmtId="0" fontId="8" fillId="2" borderId="36" xfId="0" applyFont="1" applyFill="1" applyBorder="1" applyAlignment="1" applyProtection="1">
      <alignment shrinkToFit="1"/>
      <protection locked="0"/>
    </xf>
    <xf numFmtId="0" fontId="8" fillId="2" borderId="30" xfId="0" applyFont="1" applyFill="1" applyBorder="1" applyAlignment="1" applyProtection="1">
      <alignment shrinkToFit="1"/>
      <protection locked="0"/>
    </xf>
    <xf numFmtId="49" fontId="10" fillId="2" borderId="5" xfId="0" applyNumberFormat="1" applyFont="1" applyFill="1" applyBorder="1" applyAlignment="1">
      <alignment horizontal="left"/>
    </xf>
    <xf numFmtId="0" fontId="10" fillId="2" borderId="5" xfId="0" applyFont="1" applyFill="1" applyBorder="1" applyAlignment="1">
      <alignment horizontal="left"/>
    </xf>
    <xf numFmtId="0" fontId="8" fillId="4" borderId="28" xfId="0" applyFont="1" applyFill="1" applyBorder="1"/>
    <xf numFmtId="0" fontId="8" fillId="4" borderId="36" xfId="0" applyFont="1" applyFill="1" applyBorder="1"/>
    <xf numFmtId="0" fontId="8" fillId="2" borderId="28" xfId="0" applyFont="1" applyFill="1" applyBorder="1" applyAlignment="1">
      <alignment horizontal="center"/>
    </xf>
    <xf numFmtId="14" fontId="14" fillId="2" borderId="5" xfId="0" applyNumberFormat="1" applyFont="1" applyFill="1" applyBorder="1" applyAlignment="1">
      <alignment horizontal="center"/>
    </xf>
    <xf numFmtId="0" fontId="8" fillId="2" borderId="42" xfId="0" applyFont="1" applyFill="1" applyBorder="1"/>
    <xf numFmtId="0" fontId="8" fillId="2" borderId="26" xfId="0" applyFont="1" applyFill="1" applyBorder="1"/>
    <xf numFmtId="0" fontId="8" fillId="2" borderId="24" xfId="0" applyFont="1" applyFill="1" applyBorder="1" applyAlignment="1">
      <alignment horizontal="center"/>
    </xf>
    <xf numFmtId="0" fontId="8" fillId="2" borderId="25" xfId="0" applyFont="1" applyFill="1" applyBorder="1" applyAlignment="1">
      <alignment horizontal="center"/>
    </xf>
    <xf numFmtId="0" fontId="8" fillId="2" borderId="26" xfId="0" applyFont="1" applyFill="1" applyBorder="1" applyAlignment="1">
      <alignment horizontal="center"/>
    </xf>
    <xf numFmtId="0" fontId="8" fillId="2" borderId="34" xfId="0" applyFont="1" applyFill="1" applyBorder="1" applyAlignment="1">
      <alignment horizontal="center"/>
    </xf>
    <xf numFmtId="0" fontId="8" fillId="2" borderId="31" xfId="0" applyFont="1" applyFill="1" applyBorder="1"/>
    <xf numFmtId="0" fontId="8" fillId="2" borderId="14" xfId="0" applyFont="1" applyFill="1" applyBorder="1"/>
    <xf numFmtId="0" fontId="8" fillId="2" borderId="13" xfId="0" applyFont="1" applyFill="1" applyBorder="1"/>
    <xf numFmtId="14" fontId="8" fillId="4" borderId="7" xfId="0" applyNumberFormat="1" applyFont="1" applyFill="1" applyBorder="1" applyAlignment="1">
      <alignment horizontal="center"/>
    </xf>
    <xf numFmtId="166" fontId="10" fillId="12" borderId="24" xfId="1" applyNumberFormat="1" applyFont="1" applyFill="1" applyBorder="1" applyAlignment="1" applyProtection="1">
      <alignment horizontal="center"/>
    </xf>
    <xf numFmtId="166" fontId="10" fillId="12" borderId="34" xfId="1" applyNumberFormat="1" applyFont="1" applyFill="1" applyBorder="1" applyAlignment="1" applyProtection="1">
      <alignment horizontal="center"/>
    </xf>
    <xf numFmtId="8" fontId="10" fillId="2" borderId="20" xfId="0" applyNumberFormat="1" applyFont="1" applyFill="1" applyBorder="1" applyAlignment="1">
      <alignment horizontal="center"/>
    </xf>
    <xf numFmtId="8" fontId="10" fillId="2" borderId="13" xfId="0" applyNumberFormat="1" applyFont="1" applyFill="1" applyBorder="1" applyAlignment="1">
      <alignment horizontal="center"/>
    </xf>
    <xf numFmtId="8" fontId="10" fillId="2" borderId="14" xfId="0" applyNumberFormat="1" applyFont="1" applyFill="1" applyBorder="1" applyAlignment="1">
      <alignment horizontal="center"/>
    </xf>
    <xf numFmtId="8" fontId="10" fillId="2" borderId="24" xfId="0" applyNumberFormat="1" applyFont="1" applyFill="1" applyBorder="1" applyAlignment="1">
      <alignment horizontal="center"/>
    </xf>
    <xf numFmtId="8" fontId="10" fillId="2" borderId="26" xfId="0" applyNumberFormat="1" applyFont="1" applyFill="1" applyBorder="1" applyAlignment="1">
      <alignment horizontal="center"/>
    </xf>
    <xf numFmtId="8" fontId="10" fillId="2" borderId="25" xfId="0" applyNumberFormat="1" applyFont="1" applyFill="1" applyBorder="1" applyAlignment="1">
      <alignment horizontal="center"/>
    </xf>
    <xf numFmtId="8" fontId="10" fillId="2" borderId="34" xfId="0" applyNumberFormat="1" applyFont="1" applyFill="1" applyBorder="1" applyAlignment="1">
      <alignment horizontal="center"/>
    </xf>
    <xf numFmtId="0" fontId="10" fillId="2" borderId="54"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0" xfId="0" applyFont="1" applyFill="1" applyAlignment="1">
      <alignment horizontal="center" vertical="center"/>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8" fontId="10" fillId="2" borderId="35" xfId="0" applyNumberFormat="1" applyFont="1" applyFill="1" applyBorder="1" applyAlignment="1">
      <alignment horizontal="center"/>
    </xf>
    <xf numFmtId="8" fontId="10" fillId="2" borderId="36" xfId="0" applyNumberFormat="1" applyFont="1" applyFill="1" applyBorder="1" applyAlignment="1">
      <alignment horizontal="center"/>
    </xf>
    <xf numFmtId="8" fontId="10" fillId="2" borderId="30" xfId="0" applyNumberFormat="1" applyFont="1" applyFill="1" applyBorder="1" applyAlignment="1">
      <alignment horizontal="center"/>
    </xf>
    <xf numFmtId="8" fontId="10" fillId="2" borderId="32" xfId="0" applyNumberFormat="1" applyFont="1" applyFill="1" applyBorder="1" applyAlignment="1">
      <alignment horizontal="center"/>
    </xf>
    <xf numFmtId="164" fontId="10" fillId="0" borderId="49" xfId="0" applyNumberFormat="1" applyFont="1" applyBorder="1"/>
    <xf numFmtId="0" fontId="10" fillId="0" borderId="49" xfId="0" applyFont="1" applyBorder="1"/>
    <xf numFmtId="0" fontId="10" fillId="4" borderId="29" xfId="0" applyFont="1" applyFill="1" applyBorder="1"/>
    <xf numFmtId="0" fontId="10" fillId="4" borderId="36" xfId="0" applyFont="1" applyFill="1" applyBorder="1"/>
    <xf numFmtId="0" fontId="10" fillId="0" borderId="50" xfId="0" applyFont="1" applyBorder="1"/>
    <xf numFmtId="164" fontId="10" fillId="0" borderId="39" xfId="0" applyNumberFormat="1" applyFont="1" applyBorder="1"/>
    <xf numFmtId="0" fontId="10" fillId="0" borderId="41" xfId="0" applyFont="1" applyBorder="1"/>
    <xf numFmtId="164" fontId="10" fillId="0" borderId="3" xfId="0" applyNumberFormat="1" applyFont="1" applyBorder="1"/>
    <xf numFmtId="0" fontId="10" fillId="0" borderId="3" xfId="0" applyFont="1" applyBorder="1"/>
    <xf numFmtId="0" fontId="10" fillId="0" borderId="38" xfId="0" applyFont="1" applyBorder="1"/>
    <xf numFmtId="0" fontId="8" fillId="2" borderId="35" xfId="0" applyFont="1" applyFill="1" applyBorder="1"/>
    <xf numFmtId="0" fontId="8" fillId="12" borderId="9" xfId="0" applyFont="1" applyFill="1" applyBorder="1"/>
    <xf numFmtId="0" fontId="8" fillId="12" borderId="33" xfId="0" applyFont="1" applyFill="1" applyBorder="1"/>
    <xf numFmtId="164" fontId="8" fillId="2" borderId="16" xfId="0" applyNumberFormat="1" applyFont="1" applyFill="1" applyBorder="1"/>
    <xf numFmtId="164" fontId="8" fillId="2" borderId="27" xfId="0" applyNumberFormat="1" applyFont="1" applyFill="1" applyBorder="1"/>
    <xf numFmtId="164" fontId="8" fillId="2" borderId="9" xfId="0" applyNumberFormat="1" applyFont="1" applyFill="1" applyBorder="1"/>
    <xf numFmtId="0" fontId="8" fillId="0" borderId="6" xfId="0" applyFont="1" applyBorder="1"/>
    <xf numFmtId="164" fontId="8" fillId="2" borderId="33" xfId="0" applyNumberFormat="1" applyFont="1" applyFill="1" applyBorder="1"/>
    <xf numFmtId="0" fontId="8" fillId="4" borderId="20" xfId="0" applyFont="1" applyFill="1" applyBorder="1"/>
    <xf numFmtId="0" fontId="8" fillId="4" borderId="32" xfId="0" applyFont="1" applyFill="1" applyBorder="1"/>
    <xf numFmtId="164" fontId="10" fillId="0" borderId="24" xfId="0" applyNumberFormat="1" applyFont="1" applyBorder="1"/>
    <xf numFmtId="164" fontId="10" fillId="0" borderId="34" xfId="0" applyNumberFormat="1" applyFont="1" applyBorder="1"/>
    <xf numFmtId="166" fontId="1" fillId="5" borderId="20" xfId="1" applyNumberFormat="1" applyFont="1" applyFill="1" applyBorder="1" applyProtection="1"/>
    <xf numFmtId="166" fontId="1" fillId="5" borderId="32" xfId="1" applyNumberFormat="1" applyFont="1" applyFill="1" applyBorder="1" applyProtection="1"/>
    <xf numFmtId="0" fontId="21" fillId="0" borderId="49" xfId="3" applyFont="1" applyBorder="1" applyAlignment="1">
      <alignment horizontal="center"/>
    </xf>
    <xf numFmtId="0" fontId="21" fillId="0" borderId="39" xfId="3" applyFont="1" applyBorder="1" applyAlignment="1">
      <alignment horizontal="center"/>
    </xf>
    <xf numFmtId="0" fontId="18" fillId="0" borderId="20" xfId="3" applyFont="1" applyBorder="1" applyAlignment="1" applyProtection="1">
      <alignment horizontal="center" wrapText="1"/>
      <protection locked="0"/>
    </xf>
    <xf numFmtId="0" fontId="18" fillId="0" borderId="13" xfId="3" applyFont="1" applyBorder="1" applyAlignment="1" applyProtection="1">
      <alignment horizontal="center" wrapText="1"/>
      <protection locked="0"/>
    </xf>
    <xf numFmtId="0" fontId="27" fillId="0" borderId="0" xfId="3" applyFont="1" applyAlignment="1">
      <alignment horizontal="left" wrapText="1"/>
    </xf>
    <xf numFmtId="0" fontId="27" fillId="0" borderId="0" xfId="3" applyFont="1" applyAlignment="1">
      <alignment horizontal="left" vertical="top" wrapText="1"/>
    </xf>
    <xf numFmtId="0" fontId="26" fillId="0" borderId="54" xfId="3" applyFont="1" applyBorder="1" applyAlignment="1">
      <alignment horizontal="left"/>
    </xf>
    <xf numFmtId="0" fontId="21" fillId="9" borderId="56" xfId="3" applyFont="1" applyFill="1" applyBorder="1" applyAlignment="1">
      <alignment horizontal="center"/>
    </xf>
    <xf numFmtId="0" fontId="21" fillId="9" borderId="46" xfId="3" applyFont="1" applyFill="1" applyBorder="1" applyAlignment="1">
      <alignment horizontal="center"/>
    </xf>
    <xf numFmtId="0" fontId="26" fillId="0" borderId="11" xfId="3" applyFont="1" applyBorder="1" applyProtection="1">
      <protection locked="0"/>
    </xf>
    <xf numFmtId="0" fontId="18" fillId="0" borderId="35" xfId="3" applyFont="1" applyBorder="1" applyAlignment="1" applyProtection="1">
      <alignment horizontal="center" wrapText="1"/>
      <protection locked="0"/>
    </xf>
    <xf numFmtId="0" fontId="18" fillId="0" borderId="36" xfId="3" applyFont="1" applyBorder="1" applyAlignment="1" applyProtection="1">
      <alignment horizontal="center" wrapText="1"/>
      <protection locked="0"/>
    </xf>
    <xf numFmtId="0" fontId="29" fillId="0" borderId="7" xfId="3" applyFont="1" applyBorder="1" applyAlignment="1">
      <alignment horizontal="center"/>
    </xf>
    <xf numFmtId="0" fontId="21" fillId="0" borderId="0" xfId="3" applyFont="1" applyAlignment="1">
      <alignment horizontal="center"/>
    </xf>
    <xf numFmtId="0" fontId="21" fillId="0" borderId="8" xfId="3" applyFont="1" applyBorder="1" applyAlignment="1">
      <alignment horizontal="center"/>
    </xf>
    <xf numFmtId="0" fontId="26" fillId="0" borderId="49" xfId="3" applyFont="1" applyBorder="1" applyAlignment="1">
      <alignment horizontal="center" wrapText="1"/>
    </xf>
    <xf numFmtId="0" fontId="26" fillId="0" borderId="39" xfId="3" applyFont="1" applyBorder="1" applyAlignment="1">
      <alignment horizontal="center" wrapText="1"/>
    </xf>
    <xf numFmtId="0" fontId="17" fillId="0" borderId="0" xfId="3" applyFont="1" applyAlignment="1">
      <alignment horizontal="center"/>
    </xf>
    <xf numFmtId="0" fontId="19" fillId="0" borderId="0" xfId="3" applyFont="1" applyAlignment="1">
      <alignment horizontal="center"/>
    </xf>
    <xf numFmtId="0" fontId="21" fillId="0" borderId="40" xfId="3" applyFont="1" applyBorder="1" applyAlignment="1">
      <alignment horizontal="center"/>
    </xf>
    <xf numFmtId="14" fontId="22" fillId="0" borderId="49" xfId="3" applyNumberFormat="1" applyFont="1" applyBorder="1" applyAlignment="1">
      <alignment horizontal="center" vertical="center"/>
    </xf>
    <xf numFmtId="14" fontId="22" fillId="0" borderId="50" xfId="3" applyNumberFormat="1" applyFont="1" applyBorder="1" applyAlignment="1">
      <alignment horizontal="center" vertical="center"/>
    </xf>
    <xf numFmtId="14" fontId="23" fillId="8" borderId="52" xfId="3" applyNumberFormat="1" applyFont="1" applyFill="1" applyBorder="1" applyAlignment="1">
      <alignment horizontal="justify" vertical="center" wrapText="1"/>
    </xf>
    <xf numFmtId="14" fontId="23" fillId="8" borderId="54" xfId="3" applyNumberFormat="1" applyFont="1" applyFill="1" applyBorder="1" applyAlignment="1">
      <alignment horizontal="justify" vertical="center" wrapText="1"/>
    </xf>
    <xf numFmtId="14" fontId="23" fillId="8" borderId="55" xfId="3" applyNumberFormat="1" applyFont="1" applyFill="1" applyBorder="1" applyAlignment="1">
      <alignment horizontal="justify" vertical="center" wrapText="1"/>
    </xf>
    <xf numFmtId="14" fontId="23" fillId="8" borderId="7" xfId="3" applyNumberFormat="1" applyFont="1" applyFill="1" applyBorder="1" applyAlignment="1">
      <alignment horizontal="justify" vertical="center" wrapText="1"/>
    </xf>
    <xf numFmtId="14" fontId="23" fillId="8" borderId="0" xfId="3" applyNumberFormat="1" applyFont="1" applyFill="1" applyAlignment="1">
      <alignment horizontal="justify" vertical="center" wrapText="1"/>
    </xf>
    <xf numFmtId="14" fontId="23" fillId="8" borderId="8" xfId="3" applyNumberFormat="1" applyFont="1" applyFill="1" applyBorder="1" applyAlignment="1">
      <alignment horizontal="justify" vertical="center" wrapText="1"/>
    </xf>
    <xf numFmtId="14" fontId="23" fillId="8" borderId="10" xfId="3" applyNumberFormat="1" applyFont="1" applyFill="1" applyBorder="1" applyAlignment="1">
      <alignment horizontal="justify" vertical="center" wrapText="1"/>
    </xf>
    <xf numFmtId="14" fontId="23" fillId="8" borderId="11" xfId="3" applyNumberFormat="1" applyFont="1" applyFill="1" applyBorder="1" applyAlignment="1">
      <alignment horizontal="justify" vertical="center" wrapText="1"/>
    </xf>
    <xf numFmtId="14" fontId="23" fillId="8" borderId="12" xfId="3" applyNumberFormat="1" applyFont="1" applyFill="1" applyBorder="1" applyAlignment="1">
      <alignment horizontal="justify" vertical="center" wrapText="1"/>
    </xf>
    <xf numFmtId="0" fontId="21" fillId="0" borderId="31" xfId="3" applyFont="1" applyBorder="1" applyAlignment="1">
      <alignment horizontal="center" wrapText="1"/>
    </xf>
    <xf numFmtId="0" fontId="21" fillId="0" borderId="13" xfId="3" applyFont="1" applyBorder="1" applyAlignment="1">
      <alignment horizontal="center" wrapText="1"/>
    </xf>
    <xf numFmtId="49" fontId="22" fillId="0" borderId="20" xfId="3" applyNumberFormat="1" applyFont="1" applyBorder="1" applyAlignment="1">
      <alignment horizontal="center" vertical="center" wrapText="1"/>
    </xf>
    <xf numFmtId="0" fontId="22" fillId="0" borderId="32" xfId="3" applyFont="1" applyBorder="1" applyAlignment="1">
      <alignment horizontal="center" vertical="center" wrapText="1"/>
    </xf>
    <xf numFmtId="0" fontId="21" fillId="0" borderId="31" xfId="3" applyFont="1" applyBorder="1" applyAlignment="1">
      <alignment horizontal="center"/>
    </xf>
    <xf numFmtId="0" fontId="21" fillId="0" borderId="13" xfId="3" applyFont="1" applyBorder="1" applyAlignment="1">
      <alignment horizontal="center"/>
    </xf>
    <xf numFmtId="49" fontId="22" fillId="0" borderId="3" xfId="3" applyNumberFormat="1" applyFont="1" applyBorder="1" applyAlignment="1">
      <alignment horizontal="center" vertical="center"/>
    </xf>
    <xf numFmtId="14" fontId="22" fillId="0" borderId="38" xfId="3" applyNumberFormat="1" applyFont="1" applyBorder="1" applyAlignment="1">
      <alignment horizontal="center" vertical="center"/>
    </xf>
    <xf numFmtId="0" fontId="21" fillId="0" borderId="42" xfId="3" applyFont="1" applyBorder="1" applyAlignment="1">
      <alignment horizontal="center"/>
    </xf>
    <xf numFmtId="0" fontId="21" fillId="0" borderId="26" xfId="3" applyFont="1" applyBorder="1" applyAlignment="1">
      <alignment horizontal="center"/>
    </xf>
    <xf numFmtId="49" fontId="22" fillId="0" borderId="61" xfId="3" applyNumberFormat="1" applyFont="1" applyBorder="1" applyAlignment="1">
      <alignment horizontal="center" vertical="center"/>
    </xf>
    <xf numFmtId="14" fontId="22" fillId="0" borderId="60" xfId="3" applyNumberFormat="1" applyFont="1" applyBorder="1" applyAlignment="1">
      <alignment horizontal="center" vertical="center"/>
    </xf>
    <xf numFmtId="0" fontId="21" fillId="0" borderId="21" xfId="3" applyFont="1" applyBorder="1" applyAlignment="1">
      <alignment horizontal="center"/>
    </xf>
    <xf numFmtId="0" fontId="25" fillId="6" borderId="44" xfId="3" applyFont="1" applyFill="1" applyBorder="1" applyAlignment="1">
      <alignment horizontal="center"/>
    </xf>
    <xf numFmtId="0" fontId="25" fillId="6" borderId="45" xfId="3" applyFont="1" applyFill="1" applyBorder="1" applyAlignment="1">
      <alignment horizontal="center"/>
    </xf>
    <xf numFmtId="0" fontId="25" fillId="6" borderId="47" xfId="3" applyFont="1" applyFill="1" applyBorder="1" applyAlignment="1">
      <alignment horizontal="center"/>
    </xf>
    <xf numFmtId="0" fontId="21" fillId="9" borderId="50" xfId="3" applyFont="1" applyFill="1" applyBorder="1" applyAlignment="1">
      <alignment horizontal="center" wrapText="1"/>
    </xf>
    <xf numFmtId="0" fontId="21" fillId="9" borderId="41" xfId="3" applyFont="1" applyFill="1" applyBorder="1" applyAlignment="1">
      <alignment horizontal="center" wrapText="1"/>
    </xf>
    <xf numFmtId="0" fontId="59" fillId="0" borderId="0" xfId="0" applyFont="1" applyAlignment="1">
      <alignment horizontal="left" vertical="center" wrapText="1"/>
    </xf>
  </cellXfs>
  <cellStyles count="6">
    <cellStyle name="Comma" xfId="1" builtinId="3"/>
    <cellStyle name="Comma 2" xfId="4" xr:uid="{00000000-0005-0000-0000-000001000000}"/>
    <cellStyle name="Currency" xfId="2" builtinId="4"/>
    <cellStyle name="Hyperlink" xfId="5" builtinId="8"/>
    <cellStyle name="Normal" xfId="0" builtinId="0"/>
    <cellStyle name="Normal 2" xfId="3" xr:uid="{00000000-0005-0000-0000-000004000000}"/>
  </cellStyles>
  <dxfs count="140">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rgb="FFFFCC99"/>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colors>
    <mruColors>
      <color rgb="FF0000FF"/>
      <color rgb="FFFFFFCC"/>
      <color rgb="FFCCFFFF"/>
      <color rgb="FFFFCC99"/>
      <color rgb="FFFFCC66"/>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fmlaLink="$Z$13" noThreeD="1"/>
</file>

<file path=xl/ctrlProps/ctrlProp3.xml><?xml version="1.0" encoding="utf-8"?>
<formControlPr xmlns="http://schemas.microsoft.com/office/spreadsheetml/2009/9/main" objectType="CheckBox" fmlaLink="$Y$13" noThreeD="1"/>
</file>

<file path=xl/drawings/drawing1.xml><?xml version="1.0" encoding="utf-8"?>
<xdr:wsDr xmlns:xdr="http://schemas.openxmlformats.org/drawingml/2006/spreadsheetDrawing" xmlns:a="http://schemas.openxmlformats.org/drawingml/2006/main">
  <xdr:twoCellAnchor>
    <xdr:from>
      <xdr:col>20</xdr:col>
      <xdr:colOff>147637</xdr:colOff>
      <xdr:row>0</xdr:row>
      <xdr:rowOff>31749</xdr:rowOff>
    </xdr:from>
    <xdr:to>
      <xdr:col>23</xdr:col>
      <xdr:colOff>278447</xdr:colOff>
      <xdr:row>3</xdr:row>
      <xdr:rowOff>90053</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5862637" y="31749"/>
          <a:ext cx="1052137" cy="605559"/>
        </a:xfrm>
        <a:prstGeom prst="rect">
          <a:avLst/>
        </a:prstGeom>
        <a:solidFill>
          <a:schemeClr val="bg1">
            <a:lumMod val="85000"/>
            <a:alpha val="50000"/>
          </a:schemeClr>
        </a:solidFill>
        <a:ln w="9525">
          <a:solidFill>
            <a:srgbClr val="000000"/>
          </a:solidFill>
          <a:miter lim="800000"/>
          <a:headEnd/>
          <a:tailEnd/>
        </a:ln>
      </xdr:spPr>
      <xdr:txBody>
        <a:bodyPr vertOverflow="clip" wrap="square" lIns="27432" tIns="22860" rIns="0" bIns="0" anchor="t" upright="1"/>
        <a:lstStyle/>
        <a:p>
          <a:pPr algn="ctr" rtl="0">
            <a:defRPr sz="1000"/>
          </a:pPr>
          <a:r>
            <a:rPr lang="en-US" sz="800" b="0" i="0" strike="noStrike">
              <a:solidFill>
                <a:srgbClr val="000000"/>
              </a:solidFill>
              <a:latin typeface="Times New Roman"/>
              <a:cs typeface="Times New Roman"/>
            </a:rPr>
            <a:t>For Budget Use Only</a:t>
          </a: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5</xdr:row>
          <xdr:rowOff>236220</xdr:rowOff>
        </xdr:from>
        <xdr:to>
          <xdr:col>9</xdr:col>
          <xdr:colOff>83820</xdr:colOff>
          <xdr:row>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3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327660</xdr:colOff>
          <xdr:row>11</xdr:row>
          <xdr:rowOff>45720</xdr:rowOff>
        </xdr:from>
        <xdr:to>
          <xdr:col>23</xdr:col>
          <xdr:colOff>182880</xdr:colOff>
          <xdr:row>13</xdr:row>
          <xdr:rowOff>38100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3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327660</xdr:colOff>
          <xdr:row>12</xdr:row>
          <xdr:rowOff>22860</xdr:rowOff>
        </xdr:from>
        <xdr:to>
          <xdr:col>21</xdr:col>
          <xdr:colOff>220980</xdr:colOff>
          <xdr:row>13</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3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27710</xdr:colOff>
      <xdr:row>0</xdr:row>
      <xdr:rowOff>20783</xdr:rowOff>
    </xdr:from>
    <xdr:to>
      <xdr:col>2</xdr:col>
      <xdr:colOff>263237</xdr:colOff>
      <xdr:row>2</xdr:row>
      <xdr:rowOff>0</xdr:rowOff>
    </xdr:to>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7710" y="20783"/>
          <a:ext cx="803563" cy="353290"/>
        </a:xfrm>
        <a:prstGeom prst="rect">
          <a:avLst/>
        </a:prstGeom>
        <a:solidFill>
          <a:schemeClr val="bg1">
            <a:lumMod val="85000"/>
            <a:alpha val="50000"/>
          </a:schemeClr>
        </a:solidFill>
        <a:ln w="9525">
          <a:solidFill>
            <a:srgbClr val="000000"/>
          </a:solidFill>
          <a:miter lim="800000"/>
          <a:headEnd/>
          <a:tailEnd/>
        </a:ln>
      </xdr:spPr>
      <xdr:txBody>
        <a:bodyPr vertOverflow="clip" wrap="square" lIns="27432" tIns="22860" rIns="0" bIns="0" anchor="ctr" upright="1"/>
        <a:lstStyle/>
        <a:p>
          <a:pPr algn="ctr" rtl="0">
            <a:defRPr sz="1000"/>
          </a:pPr>
          <a:r>
            <a:rPr lang="en-US" sz="800" b="1" i="1" strike="noStrike">
              <a:solidFill>
                <a:srgbClr val="0000FF"/>
              </a:solidFill>
              <a:latin typeface="Times New Roman"/>
              <a:cs typeface="Times New Roman"/>
            </a:rPr>
            <a:t>Version Updated: 01/01/2024</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10.35.133.8/intranet/bureaus/administration-division/financial-services-division/fiscal-policies-and-procedur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5B608-F2F6-43ED-8FAB-48AD043EE453}">
  <sheetPr>
    <tabColor rgb="FF92D050"/>
  </sheetPr>
  <dimension ref="A1:E21"/>
  <sheetViews>
    <sheetView workbookViewId="0">
      <selection activeCell="B23" sqref="B23"/>
    </sheetView>
  </sheetViews>
  <sheetFormatPr defaultRowHeight="14.4" x14ac:dyDescent="0.3"/>
  <cols>
    <col min="1" max="1" width="3.88671875" style="159" customWidth="1"/>
    <col min="2" max="2" width="54.6640625" customWidth="1"/>
    <col min="3" max="5" width="6.6640625" customWidth="1"/>
  </cols>
  <sheetData>
    <row r="1" spans="1:5" ht="18" x14ac:dyDescent="0.35">
      <c r="A1" s="233" t="s">
        <v>150</v>
      </c>
      <c r="B1" s="233"/>
      <c r="C1" s="233"/>
      <c r="D1" s="233"/>
      <c r="E1" s="233"/>
    </row>
    <row r="2" spans="1:5" ht="29.25" customHeight="1" x14ac:dyDescent="0.3">
      <c r="A2" s="145"/>
      <c r="B2" s="234" t="s">
        <v>151</v>
      </c>
      <c r="C2" s="234"/>
      <c r="D2" s="234"/>
      <c r="E2" s="234"/>
    </row>
    <row r="3" spans="1:5" x14ac:dyDescent="0.3">
      <c r="A3" s="145"/>
      <c r="B3" s="153"/>
      <c r="C3" s="153"/>
      <c r="D3" s="153"/>
      <c r="E3" s="153"/>
    </row>
    <row r="4" spans="1:5" x14ac:dyDescent="0.3">
      <c r="A4" s="145"/>
      <c r="B4" s="134"/>
      <c r="C4" s="154" t="s">
        <v>152</v>
      </c>
      <c r="D4" s="154" t="s">
        <v>153</v>
      </c>
      <c r="E4" s="154" t="s">
        <v>143</v>
      </c>
    </row>
    <row r="5" spans="1:5" x14ac:dyDescent="0.3">
      <c r="A5" s="155">
        <v>1</v>
      </c>
      <c r="B5" s="156" t="s">
        <v>154</v>
      </c>
      <c r="C5" s="157"/>
      <c r="D5" s="157"/>
      <c r="E5" s="157"/>
    </row>
    <row r="6" spans="1:5" x14ac:dyDescent="0.3">
      <c r="A6" s="155">
        <v>2</v>
      </c>
      <c r="B6" s="156" t="s">
        <v>155</v>
      </c>
      <c r="C6" s="157"/>
      <c r="D6" s="157"/>
      <c r="E6" s="157"/>
    </row>
    <row r="7" spans="1:5" ht="28.8" x14ac:dyDescent="0.3">
      <c r="A7" s="155">
        <v>3</v>
      </c>
      <c r="B7" s="156" t="s">
        <v>266</v>
      </c>
      <c r="C7" s="157"/>
      <c r="D7" s="157"/>
      <c r="E7" s="157"/>
    </row>
    <row r="8" spans="1:5" x14ac:dyDescent="0.3">
      <c r="A8" s="155">
        <v>4</v>
      </c>
      <c r="B8" s="156" t="s">
        <v>156</v>
      </c>
      <c r="C8" s="157"/>
      <c r="D8" s="157"/>
      <c r="E8" s="157"/>
    </row>
    <row r="9" spans="1:5" ht="91.5" customHeight="1" x14ac:dyDescent="0.3">
      <c r="A9" s="155">
        <v>5</v>
      </c>
      <c r="B9" s="156" t="s">
        <v>267</v>
      </c>
      <c r="C9" s="157"/>
      <c r="D9" s="157"/>
      <c r="E9" s="157"/>
    </row>
    <row r="10" spans="1:5" ht="28.8" x14ac:dyDescent="0.3">
      <c r="A10" s="155">
        <v>6</v>
      </c>
      <c r="B10" s="156" t="s">
        <v>157</v>
      </c>
      <c r="C10" s="157"/>
      <c r="D10" s="157"/>
      <c r="E10" s="157"/>
    </row>
    <row r="11" spans="1:5" x14ac:dyDescent="0.3">
      <c r="A11" s="155">
        <v>7</v>
      </c>
      <c r="B11" s="156" t="s">
        <v>158</v>
      </c>
      <c r="C11" s="157"/>
      <c r="D11" s="157"/>
      <c r="E11" s="157"/>
    </row>
    <row r="12" spans="1:5" ht="28.8" x14ac:dyDescent="0.3">
      <c r="A12" s="155">
        <v>8</v>
      </c>
      <c r="B12" s="156" t="s">
        <v>159</v>
      </c>
      <c r="C12" s="157"/>
      <c r="D12" s="157"/>
      <c r="E12" s="157"/>
    </row>
    <row r="13" spans="1:5" ht="43.2" x14ac:dyDescent="0.3">
      <c r="A13" s="155">
        <v>9</v>
      </c>
      <c r="B13" s="156" t="s">
        <v>160</v>
      </c>
      <c r="C13" s="157"/>
      <c r="D13" s="157"/>
      <c r="E13" s="157"/>
    </row>
    <row r="14" spans="1:5" ht="28.8" x14ac:dyDescent="0.3">
      <c r="A14" s="155">
        <v>10</v>
      </c>
      <c r="B14" s="156" t="s">
        <v>161</v>
      </c>
      <c r="C14" s="157"/>
      <c r="D14" s="157"/>
      <c r="E14" s="157"/>
    </row>
    <row r="15" spans="1:5" ht="31.5" customHeight="1" x14ac:dyDescent="0.3">
      <c r="A15" s="155">
        <v>11</v>
      </c>
      <c r="B15" s="156" t="s">
        <v>268</v>
      </c>
      <c r="C15" s="157"/>
      <c r="D15" s="157"/>
      <c r="E15" s="157"/>
    </row>
    <row r="16" spans="1:5" ht="80.25" customHeight="1" x14ac:dyDescent="0.3">
      <c r="A16" s="155">
        <v>12</v>
      </c>
      <c r="B16" s="156" t="s">
        <v>162</v>
      </c>
      <c r="C16" s="157"/>
      <c r="D16" s="157"/>
      <c r="E16" s="157"/>
    </row>
    <row r="17" spans="1:5" ht="28.8" x14ac:dyDescent="0.3">
      <c r="A17" s="155">
        <v>13</v>
      </c>
      <c r="B17" s="156" t="s">
        <v>163</v>
      </c>
      <c r="C17" s="157"/>
      <c r="D17" s="157"/>
      <c r="E17" s="157"/>
    </row>
    <row r="18" spans="1:5" ht="32.25" customHeight="1" x14ac:dyDescent="0.3">
      <c r="A18" s="155">
        <v>14</v>
      </c>
      <c r="B18" s="210" t="s">
        <v>164</v>
      </c>
      <c r="C18" s="211"/>
      <c r="D18" s="211"/>
      <c r="E18" s="211"/>
    </row>
    <row r="19" spans="1:5" x14ac:dyDescent="0.3">
      <c r="A19" s="212">
        <v>15</v>
      </c>
      <c r="B19" s="214" t="s">
        <v>296</v>
      </c>
      <c r="C19" s="213"/>
      <c r="D19" s="213"/>
      <c r="E19" s="213"/>
    </row>
    <row r="20" spans="1:5" x14ac:dyDescent="0.3">
      <c r="A20" s="145"/>
      <c r="B20" s="158"/>
      <c r="C20" s="158"/>
      <c r="D20" s="158"/>
      <c r="E20" s="158"/>
    </row>
    <row r="21" spans="1:5" ht="59.25" customHeight="1" x14ac:dyDescent="0.3">
      <c r="A21" s="145"/>
      <c r="B21" s="235" t="s">
        <v>165</v>
      </c>
      <c r="C21" s="235"/>
      <c r="D21" s="235"/>
      <c r="E21" s="235"/>
    </row>
  </sheetData>
  <sheetProtection algorithmName="SHA-512" hashValue="Rf/09O1Hz1ZiVDZ0XxzhXrW7k5W8T313joJ06Ic1pSzuefOvXAa2Dytt2s0g4dSl521I+2YyCQcUEanJA6AAyQ==" saltValue="evB3UfC4vjpJr1Wx1ULbkA==" spinCount="100000" sheet="1" objects="1" scenarios="1"/>
  <mergeCells count="3">
    <mergeCell ref="A1:E1"/>
    <mergeCell ref="B2:E2"/>
    <mergeCell ref="B21:E21"/>
  </mergeCells>
  <dataValidations count="1">
    <dataValidation type="list" allowBlank="1" showInputMessage="1" showErrorMessage="1" sqref="C5:E18" xr:uid="{1F472150-32D8-49A6-AB74-709FBDABD62B}">
      <formula1>$H$5:$H$6</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Y82"/>
  <sheetViews>
    <sheetView zoomScaleNormal="100" workbookViewId="0">
      <selection activeCell="A14" sqref="A14:B14"/>
    </sheetView>
  </sheetViews>
  <sheetFormatPr defaultColWidth="9.109375" defaultRowHeight="13.8" x14ac:dyDescent="0.25"/>
  <cols>
    <col min="1" max="2" width="5.6640625" style="15" customWidth="1"/>
    <col min="3" max="4" width="6.6640625" style="15" customWidth="1"/>
    <col min="5" max="24" width="5.6640625" style="15" customWidth="1"/>
    <col min="25" max="36" width="4.109375" style="15" customWidth="1"/>
    <col min="37" max="16384" width="9.109375" style="15"/>
  </cols>
  <sheetData>
    <row r="1" spans="1:25" s="70" customFormat="1" ht="18" customHeight="1" x14ac:dyDescent="0.3">
      <c r="A1" s="384" t="s">
        <v>1</v>
      </c>
      <c r="B1" s="384"/>
      <c r="C1" s="384"/>
      <c r="D1" s="384"/>
      <c r="E1" s="384"/>
      <c r="F1" s="384"/>
      <c r="G1" s="384"/>
      <c r="H1" s="384"/>
      <c r="I1" s="384"/>
      <c r="J1" s="384"/>
      <c r="K1" s="384"/>
      <c r="L1" s="384"/>
      <c r="M1" s="384"/>
      <c r="N1" s="384"/>
      <c r="O1" s="384"/>
      <c r="P1" s="384"/>
      <c r="Q1" s="384"/>
      <c r="R1" s="384"/>
      <c r="S1" s="384"/>
      <c r="T1" s="384"/>
      <c r="U1" s="384"/>
      <c r="V1" s="384"/>
      <c r="W1" s="384"/>
      <c r="X1" s="384"/>
    </row>
    <row r="2" spans="1:25" s="71" customFormat="1" ht="18" customHeight="1" x14ac:dyDescent="0.3">
      <c r="A2" s="384" t="s">
        <v>2</v>
      </c>
      <c r="B2" s="384"/>
      <c r="C2" s="384"/>
      <c r="D2" s="384"/>
      <c r="E2" s="384"/>
      <c r="F2" s="384"/>
      <c r="G2" s="384"/>
      <c r="H2" s="384"/>
      <c r="I2" s="384"/>
      <c r="J2" s="384"/>
      <c r="K2" s="384"/>
      <c r="L2" s="384"/>
      <c r="M2" s="384"/>
      <c r="N2" s="384"/>
      <c r="O2" s="384"/>
      <c r="P2" s="384"/>
      <c r="Q2" s="384"/>
      <c r="R2" s="384"/>
      <c r="S2" s="384"/>
      <c r="T2" s="384"/>
      <c r="U2" s="384"/>
      <c r="V2" s="384"/>
      <c r="W2" s="384"/>
      <c r="X2" s="384"/>
    </row>
    <row r="3" spans="1:25" ht="9" customHeight="1" x14ac:dyDescent="0.25">
      <c r="A3" s="72"/>
      <c r="B3" s="72"/>
      <c r="C3" s="72"/>
      <c r="D3" s="72"/>
      <c r="E3" s="72"/>
      <c r="F3" s="72"/>
      <c r="G3" s="72"/>
      <c r="H3" s="72"/>
      <c r="I3" s="72"/>
      <c r="J3" s="72"/>
      <c r="K3" s="72"/>
      <c r="L3" s="72"/>
      <c r="M3" s="72"/>
      <c r="N3" s="72"/>
      <c r="O3" s="72"/>
      <c r="P3" s="72"/>
      <c r="Q3" s="72"/>
      <c r="R3" s="72"/>
      <c r="S3" s="72"/>
      <c r="T3" s="72"/>
      <c r="U3" s="72"/>
      <c r="V3" s="72"/>
      <c r="W3" s="72"/>
      <c r="X3" s="72"/>
    </row>
    <row r="4" spans="1:25" s="73" customFormat="1" ht="18" customHeight="1" x14ac:dyDescent="0.25">
      <c r="A4" s="69" t="s">
        <v>27</v>
      </c>
      <c r="B4" s="69"/>
      <c r="C4" s="69"/>
      <c r="D4" s="69"/>
      <c r="E4" s="528">
        <f>'Page 1'!F16</f>
        <v>0</v>
      </c>
      <c r="F4" s="529"/>
      <c r="G4" s="529"/>
      <c r="H4" s="529"/>
      <c r="I4" s="529"/>
      <c r="J4" s="529"/>
      <c r="K4" s="529"/>
      <c r="L4" s="529"/>
      <c r="M4" s="69"/>
      <c r="N4" s="69" t="s">
        <v>57</v>
      </c>
      <c r="P4" s="69"/>
      <c r="Q4" s="69"/>
      <c r="R4" s="69"/>
      <c r="S4" s="529">
        <f>'Page 1'!R16</f>
        <v>0</v>
      </c>
      <c r="T4" s="529"/>
      <c r="U4" s="529"/>
      <c r="V4" s="529"/>
      <c r="W4" s="529"/>
      <c r="X4" s="529"/>
    </row>
    <row r="5" spans="1:25" s="73" customFormat="1" ht="18" customHeight="1" x14ac:dyDescent="0.3">
      <c r="A5" s="69" t="s">
        <v>22</v>
      </c>
      <c r="B5" s="69"/>
      <c r="C5" s="533">
        <f>'Page 1'!Q10</f>
        <v>0</v>
      </c>
      <c r="D5" s="533"/>
      <c r="E5" s="533"/>
      <c r="F5" s="533"/>
      <c r="G5" s="74" t="s">
        <v>6</v>
      </c>
      <c r="H5" s="533">
        <f>'Page 1'!V10</f>
        <v>0</v>
      </c>
      <c r="I5" s="533"/>
      <c r="J5" s="533"/>
      <c r="K5" s="69"/>
      <c r="L5" s="69"/>
      <c r="M5" s="69" t="s">
        <v>28</v>
      </c>
      <c r="N5" s="69"/>
      <c r="O5" s="75">
        <v>7</v>
      </c>
      <c r="P5" s="69"/>
      <c r="Q5" s="69"/>
      <c r="R5" s="69"/>
      <c r="S5" s="69"/>
      <c r="T5" s="69"/>
      <c r="U5" s="69"/>
      <c r="V5" s="69"/>
      <c r="W5" s="69"/>
      <c r="X5" s="69"/>
    </row>
    <row r="6" spans="1:25" ht="9" customHeight="1" thickBot="1" x14ac:dyDescent="0.3">
      <c r="A6" s="11"/>
      <c r="B6" s="11"/>
      <c r="C6" s="11"/>
      <c r="D6" s="11"/>
      <c r="E6" s="11"/>
      <c r="F6" s="11"/>
      <c r="G6" s="11"/>
      <c r="H6" s="11"/>
      <c r="I6" s="11"/>
      <c r="J6" s="11"/>
      <c r="K6" s="11"/>
      <c r="L6" s="11"/>
      <c r="M6" s="11"/>
      <c r="N6" s="11"/>
      <c r="O6" s="11"/>
      <c r="P6" s="11"/>
      <c r="Q6" s="11"/>
      <c r="R6" s="11"/>
      <c r="S6" s="11"/>
      <c r="T6" s="11"/>
      <c r="U6" s="11"/>
      <c r="V6" s="11"/>
      <c r="W6" s="11"/>
      <c r="X6" s="11"/>
    </row>
    <row r="7" spans="1:25" s="73" customFormat="1" ht="20.100000000000001" customHeight="1" x14ac:dyDescent="0.25">
      <c r="A7" s="530"/>
      <c r="B7" s="531"/>
      <c r="C7" s="505" t="s">
        <v>29</v>
      </c>
      <c r="D7" s="506"/>
      <c r="E7" s="506"/>
      <c r="F7" s="506"/>
      <c r="G7" s="506"/>
      <c r="H7" s="508"/>
      <c r="I7" s="532" t="s">
        <v>30</v>
      </c>
      <c r="J7" s="506"/>
      <c r="K7" s="506"/>
      <c r="L7" s="506"/>
      <c r="M7" s="508"/>
      <c r="N7" s="532" t="s">
        <v>31</v>
      </c>
      <c r="O7" s="506"/>
      <c r="P7" s="506"/>
      <c r="Q7" s="506"/>
      <c r="R7" s="508"/>
      <c r="S7" s="532" t="s">
        <v>32</v>
      </c>
      <c r="T7" s="506"/>
      <c r="U7" s="506"/>
      <c r="V7" s="506"/>
      <c r="W7" s="506"/>
      <c r="X7" s="508"/>
    </row>
    <row r="8" spans="1:25" s="73" customFormat="1" ht="20.100000000000001" customHeight="1" thickBot="1" x14ac:dyDescent="0.3">
      <c r="A8" s="534" t="s">
        <v>33</v>
      </c>
      <c r="B8" s="535"/>
      <c r="C8" s="536" t="s">
        <v>34</v>
      </c>
      <c r="D8" s="537"/>
      <c r="E8" s="538"/>
      <c r="F8" s="536" t="s">
        <v>35</v>
      </c>
      <c r="G8" s="537"/>
      <c r="H8" s="539"/>
      <c r="I8" s="76">
        <v>1</v>
      </c>
      <c r="J8" s="536" t="s">
        <v>36</v>
      </c>
      <c r="K8" s="538"/>
      <c r="L8" s="536" t="s">
        <v>37</v>
      </c>
      <c r="M8" s="539"/>
      <c r="N8" s="76">
        <v>2</v>
      </c>
      <c r="O8" s="536" t="s">
        <v>36</v>
      </c>
      <c r="P8" s="538"/>
      <c r="Q8" s="536" t="s">
        <v>38</v>
      </c>
      <c r="R8" s="539"/>
      <c r="S8" s="76">
        <v>3</v>
      </c>
      <c r="T8" s="536" t="s">
        <v>39</v>
      </c>
      <c r="U8" s="537"/>
      <c r="V8" s="538"/>
      <c r="W8" s="536" t="s">
        <v>24</v>
      </c>
      <c r="X8" s="539"/>
    </row>
    <row r="9" spans="1:25" s="83" customFormat="1" ht="18" customHeight="1" x14ac:dyDescent="0.25">
      <c r="A9" s="77"/>
      <c r="B9" s="78"/>
      <c r="C9" s="553" t="s">
        <v>51</v>
      </c>
      <c r="D9" s="553"/>
      <c r="E9" s="553"/>
      <c r="F9" s="553"/>
      <c r="G9" s="553"/>
      <c r="H9" s="554"/>
      <c r="I9" s="79" t="s">
        <v>40</v>
      </c>
      <c r="J9" s="559">
        <f>'Page 6'!J48:K48</f>
        <v>0</v>
      </c>
      <c r="K9" s="560"/>
      <c r="L9" s="559">
        <f>'Page 6'!L48:M48</f>
        <v>0</v>
      </c>
      <c r="M9" s="560"/>
      <c r="N9" s="80"/>
      <c r="O9" s="81"/>
      <c r="P9" s="81"/>
      <c r="Q9" s="81"/>
      <c r="R9" s="82"/>
      <c r="S9" s="80"/>
      <c r="T9" s="81"/>
      <c r="U9" s="81"/>
      <c r="V9" s="81"/>
      <c r="W9" s="81"/>
      <c r="X9" s="82"/>
    </row>
    <row r="10" spans="1:25" s="83" customFormat="1" ht="18" customHeight="1" x14ac:dyDescent="0.25">
      <c r="A10" s="84"/>
      <c r="B10" s="85"/>
      <c r="C10" s="555"/>
      <c r="D10" s="555"/>
      <c r="E10" s="555"/>
      <c r="F10" s="555"/>
      <c r="G10" s="555"/>
      <c r="H10" s="556"/>
      <c r="I10" s="86" t="s">
        <v>95</v>
      </c>
      <c r="J10" s="546">
        <f>'Page 6'!J49:K49</f>
        <v>0</v>
      </c>
      <c r="K10" s="547"/>
      <c r="L10" s="546">
        <f>'Page 6'!L49:M49</f>
        <v>0</v>
      </c>
      <c r="M10" s="547"/>
      <c r="N10" s="87"/>
      <c r="O10" s="88"/>
      <c r="P10" s="88"/>
      <c r="Q10" s="88"/>
      <c r="R10" s="89"/>
      <c r="S10" s="90"/>
      <c r="T10" s="91"/>
      <c r="U10" s="91"/>
      <c r="V10" s="91"/>
      <c r="W10" s="91"/>
      <c r="X10" s="92"/>
    </row>
    <row r="11" spans="1:25" s="83" customFormat="1" ht="18" customHeight="1" x14ac:dyDescent="0.25">
      <c r="A11" s="84"/>
      <c r="B11" s="85"/>
      <c r="C11" s="555"/>
      <c r="D11" s="555"/>
      <c r="E11" s="555"/>
      <c r="F11" s="555"/>
      <c r="G11" s="555"/>
      <c r="H11" s="556"/>
      <c r="I11" s="93"/>
      <c r="J11" s="546">
        <f>'Page 6'!J50:K50</f>
        <v>0</v>
      </c>
      <c r="K11" s="547"/>
      <c r="L11" s="546">
        <f>'Page 6'!L50:M50</f>
        <v>0</v>
      </c>
      <c r="M11" s="547"/>
      <c r="N11" s="86" t="s">
        <v>52</v>
      </c>
      <c r="O11" s="546">
        <f>'Page 6'!O48:P48</f>
        <v>0</v>
      </c>
      <c r="P11" s="547"/>
      <c r="Q11" s="546">
        <f>'Page 6'!Q48:R48</f>
        <v>0</v>
      </c>
      <c r="R11" s="547"/>
      <c r="S11" s="90"/>
      <c r="T11" s="91"/>
      <c r="U11" s="91"/>
      <c r="V11" s="91"/>
      <c r="W11" s="88"/>
      <c r="X11" s="89"/>
    </row>
    <row r="12" spans="1:25" s="83" customFormat="1" ht="18" customHeight="1" thickBot="1" x14ac:dyDescent="0.3">
      <c r="A12" s="94"/>
      <c r="B12" s="95"/>
      <c r="C12" s="557"/>
      <c r="D12" s="557"/>
      <c r="E12" s="557"/>
      <c r="F12" s="557"/>
      <c r="G12" s="557"/>
      <c r="H12" s="558"/>
      <c r="I12" s="96" t="s">
        <v>96</v>
      </c>
      <c r="J12" s="549">
        <f>'Page 6'!J51:K51</f>
        <v>0</v>
      </c>
      <c r="K12" s="550"/>
      <c r="L12" s="544">
        <f>'Page 6'!L51:M51</f>
        <v>0</v>
      </c>
      <c r="M12" s="545"/>
      <c r="N12" s="96" t="s">
        <v>48</v>
      </c>
      <c r="O12" s="549">
        <f>'Page 6'!O49:P49</f>
        <v>0</v>
      </c>
      <c r="P12" s="550"/>
      <c r="Q12" s="549">
        <f>'Page 6'!Q49:R49</f>
        <v>0</v>
      </c>
      <c r="R12" s="550"/>
      <c r="S12" s="97"/>
      <c r="T12" s="98"/>
      <c r="U12" s="98"/>
      <c r="V12" s="99"/>
      <c r="W12" s="549">
        <f>'Page 6'!W49:X49</f>
        <v>0</v>
      </c>
      <c r="X12" s="552"/>
    </row>
    <row r="13" spans="1:25" s="73" customFormat="1" ht="20.100000000000001" customHeight="1" x14ac:dyDescent="0.25">
      <c r="A13" s="573" t="s">
        <v>33</v>
      </c>
      <c r="B13" s="504"/>
      <c r="C13" s="505" t="s">
        <v>34</v>
      </c>
      <c r="D13" s="506"/>
      <c r="E13" s="507"/>
      <c r="F13" s="505" t="s">
        <v>35</v>
      </c>
      <c r="G13" s="506"/>
      <c r="H13" s="508"/>
      <c r="I13" s="100"/>
      <c r="J13" s="505" t="s">
        <v>36</v>
      </c>
      <c r="K13" s="507"/>
      <c r="L13" s="505" t="s">
        <v>37</v>
      </c>
      <c r="M13" s="508"/>
      <c r="N13" s="101"/>
      <c r="O13" s="505" t="s">
        <v>36</v>
      </c>
      <c r="P13" s="507"/>
      <c r="Q13" s="505" t="s">
        <v>38</v>
      </c>
      <c r="R13" s="508"/>
      <c r="S13" s="101"/>
      <c r="T13" s="505" t="s">
        <v>39</v>
      </c>
      <c r="U13" s="506"/>
      <c r="V13" s="507"/>
      <c r="W13" s="505" t="s">
        <v>24</v>
      </c>
      <c r="X13" s="508"/>
    </row>
    <row r="14" spans="1:25" s="73" customFormat="1" ht="20.100000000000001" customHeight="1" x14ac:dyDescent="0.25">
      <c r="A14" s="435"/>
      <c r="B14" s="436"/>
      <c r="C14" s="437"/>
      <c r="D14" s="438"/>
      <c r="E14" s="439"/>
      <c r="F14" s="437"/>
      <c r="G14" s="438"/>
      <c r="H14" s="440"/>
      <c r="I14" s="101" t="s">
        <v>40</v>
      </c>
      <c r="J14" s="441"/>
      <c r="K14" s="442"/>
      <c r="L14" s="441"/>
      <c r="M14" s="499"/>
      <c r="N14" s="101" t="s">
        <v>41</v>
      </c>
      <c r="O14" s="441"/>
      <c r="P14" s="498"/>
      <c r="Q14" s="441"/>
      <c r="R14" s="499"/>
      <c r="S14" s="102"/>
      <c r="T14" s="500"/>
      <c r="U14" s="501"/>
      <c r="V14" s="502"/>
      <c r="W14" s="441"/>
      <c r="X14" s="499"/>
      <c r="Y14" s="38" t="str">
        <f>IF(AND((J19+L19+O19+Q19+W19)&gt;0,A14=0),"PLEASE ENTER DATE FOR INCURRED EXPENSE","")</f>
        <v/>
      </c>
    </row>
    <row r="15" spans="1:25" s="73" customFormat="1" ht="20.100000000000001" customHeight="1" x14ac:dyDescent="0.25">
      <c r="A15" s="446"/>
      <c r="B15" s="447"/>
      <c r="C15" s="437"/>
      <c r="D15" s="438"/>
      <c r="E15" s="439"/>
      <c r="F15" s="437"/>
      <c r="G15" s="438"/>
      <c r="H15" s="440"/>
      <c r="I15" s="101" t="s">
        <v>95</v>
      </c>
      <c r="J15" s="441"/>
      <c r="K15" s="442"/>
      <c r="L15" s="441"/>
      <c r="M15" s="499"/>
      <c r="N15" s="101" t="s">
        <v>42</v>
      </c>
      <c r="O15" s="441"/>
      <c r="P15" s="498"/>
      <c r="Q15" s="441"/>
      <c r="R15" s="499"/>
      <c r="S15" s="102"/>
      <c r="T15" s="500"/>
      <c r="U15" s="501"/>
      <c r="V15" s="502"/>
      <c r="W15" s="441"/>
      <c r="X15" s="499"/>
    </row>
    <row r="16" spans="1:25" s="73" customFormat="1" ht="20.100000000000001" customHeight="1" x14ac:dyDescent="0.25">
      <c r="A16" s="431" t="s">
        <v>43</v>
      </c>
      <c r="B16" s="432"/>
      <c r="C16" s="433"/>
      <c r="D16" s="434"/>
      <c r="E16" s="136" t="s">
        <v>44</v>
      </c>
      <c r="F16" s="433"/>
      <c r="G16" s="434"/>
      <c r="H16" s="137" t="s">
        <v>44</v>
      </c>
      <c r="I16" s="491"/>
      <c r="J16" s="492"/>
      <c r="K16" s="492"/>
      <c r="L16" s="492"/>
      <c r="M16" s="493"/>
      <c r="N16" s="101" t="s">
        <v>45</v>
      </c>
      <c r="O16" s="441"/>
      <c r="P16" s="498"/>
      <c r="Q16" s="441"/>
      <c r="R16" s="499"/>
      <c r="S16" s="102"/>
      <c r="T16" s="500"/>
      <c r="U16" s="501"/>
      <c r="V16" s="502"/>
      <c r="W16" s="441"/>
      <c r="X16" s="499"/>
      <c r="Y16" s="32"/>
    </row>
    <row r="17" spans="1:25" s="73" customFormat="1" ht="21" customHeight="1" x14ac:dyDescent="0.25">
      <c r="A17" s="418" t="s">
        <v>46</v>
      </c>
      <c r="B17" s="419"/>
      <c r="C17" s="420"/>
      <c r="D17" s="421"/>
      <c r="E17" s="135" t="s">
        <v>47</v>
      </c>
      <c r="F17" s="420"/>
      <c r="G17" s="421"/>
      <c r="H17" s="137" t="s">
        <v>47</v>
      </c>
      <c r="I17" s="494"/>
      <c r="J17" s="495"/>
      <c r="K17" s="495"/>
      <c r="L17" s="496"/>
      <c r="M17" s="497"/>
      <c r="N17" s="103" t="s">
        <v>59</v>
      </c>
      <c r="O17" s="422">
        <f>SUM(O14:P16)</f>
        <v>0</v>
      </c>
      <c r="P17" s="479"/>
      <c r="Q17" s="422">
        <f>SUM(Q14:Q16)</f>
        <v>0</v>
      </c>
      <c r="R17" s="479"/>
      <c r="S17" s="104"/>
      <c r="T17" s="480"/>
      <c r="U17" s="481"/>
      <c r="V17" s="482"/>
      <c r="W17" s="483"/>
      <c r="X17" s="484"/>
      <c r="Y17" s="32" t="s">
        <v>223</v>
      </c>
    </row>
    <row r="18" spans="1:25" s="73" customFormat="1" ht="20.100000000000001" customHeight="1" x14ac:dyDescent="0.25">
      <c r="A18" s="443" t="s">
        <v>58</v>
      </c>
      <c r="B18" s="444"/>
      <c r="C18" s="444"/>
      <c r="D18" s="444"/>
      <c r="E18" s="445"/>
      <c r="F18" s="510"/>
      <c r="G18" s="510"/>
      <c r="H18" s="511"/>
      <c r="I18" s="105" t="s">
        <v>96</v>
      </c>
      <c r="J18" s="422" t="b">
        <f>IF('Page 1'!$Y$13=TRUE,F18*Lookups!$H$4,IF('Page 1'!$Z$13=TRUE,(F18*Lookups!$H$2)))</f>
        <v>0</v>
      </c>
      <c r="K18" s="423">
        <f t="shared" ref="K18" si="0">IF(J18&lt;101,J18*0.545,IF(J18&gt;100,(J18*0.33)))</f>
        <v>0</v>
      </c>
      <c r="L18" s="485"/>
      <c r="M18" s="486"/>
      <c r="N18" s="106" t="s">
        <v>48</v>
      </c>
      <c r="O18" s="483"/>
      <c r="P18" s="487"/>
      <c r="Q18" s="483"/>
      <c r="R18" s="484"/>
      <c r="S18" s="104"/>
      <c r="T18" s="488"/>
      <c r="U18" s="489"/>
      <c r="V18" s="490"/>
      <c r="W18" s="483"/>
      <c r="X18" s="484"/>
      <c r="Y18" s="32" t="s">
        <v>223</v>
      </c>
    </row>
    <row r="19" spans="1:25" s="73" customFormat="1" ht="21.9" customHeight="1" thickBot="1" x14ac:dyDescent="0.3">
      <c r="A19" s="424" t="s">
        <v>49</v>
      </c>
      <c r="B19" s="509"/>
      <c r="C19" s="426"/>
      <c r="D19" s="427"/>
      <c r="E19" s="427"/>
      <c r="F19" s="427"/>
      <c r="G19" s="427"/>
      <c r="H19" s="428"/>
      <c r="I19" s="107" t="s">
        <v>56</v>
      </c>
      <c r="J19" s="429">
        <f>SUM(J14,J15,J16,J17,J18)</f>
        <v>0</v>
      </c>
      <c r="K19" s="430"/>
      <c r="L19" s="429">
        <f>SUM(L14,L15,L16,L17)</f>
        <v>0</v>
      </c>
      <c r="M19" s="469"/>
      <c r="N19" s="107" t="s">
        <v>56</v>
      </c>
      <c r="O19" s="429">
        <f>SUM(O17,O18)</f>
        <v>0</v>
      </c>
      <c r="P19" s="470"/>
      <c r="Q19" s="471">
        <f>SUM(Q17,Q18)</f>
        <v>0</v>
      </c>
      <c r="R19" s="469"/>
      <c r="S19" s="107" t="s">
        <v>56</v>
      </c>
      <c r="T19" s="473"/>
      <c r="U19" s="474"/>
      <c r="V19" s="475"/>
      <c r="W19" s="429">
        <f>SUM(W14,W15,W16,W17,W18)</f>
        <v>0</v>
      </c>
      <c r="X19" s="469"/>
      <c r="Y19" s="38" t="str">
        <f>IF(AND((J19+L19+O19+Q19+W19)&gt;0,C19=0),"PLEASE COMPLETE REASON FOR TRIP","")</f>
        <v/>
      </c>
    </row>
    <row r="20" spans="1:25" s="73" customFormat="1" ht="20.100000000000001" customHeight="1" x14ac:dyDescent="0.25">
      <c r="A20" s="573" t="s">
        <v>33</v>
      </c>
      <c r="B20" s="504"/>
      <c r="C20" s="505" t="s">
        <v>34</v>
      </c>
      <c r="D20" s="506"/>
      <c r="E20" s="507"/>
      <c r="F20" s="505" t="s">
        <v>35</v>
      </c>
      <c r="G20" s="506"/>
      <c r="H20" s="508"/>
      <c r="I20" s="100"/>
      <c r="J20" s="505" t="s">
        <v>36</v>
      </c>
      <c r="K20" s="507"/>
      <c r="L20" s="505" t="s">
        <v>37</v>
      </c>
      <c r="M20" s="508"/>
      <c r="N20" s="101"/>
      <c r="O20" s="505" t="s">
        <v>36</v>
      </c>
      <c r="P20" s="507"/>
      <c r="Q20" s="505" t="s">
        <v>38</v>
      </c>
      <c r="R20" s="508"/>
      <c r="S20" s="101"/>
      <c r="T20" s="505" t="s">
        <v>39</v>
      </c>
      <c r="U20" s="506"/>
      <c r="V20" s="507"/>
      <c r="W20" s="505" t="s">
        <v>24</v>
      </c>
      <c r="X20" s="508"/>
    </row>
    <row r="21" spans="1:25" s="73" customFormat="1" ht="20.100000000000001" customHeight="1" x14ac:dyDescent="0.25">
      <c r="A21" s="435"/>
      <c r="B21" s="436"/>
      <c r="C21" s="437"/>
      <c r="D21" s="438"/>
      <c r="E21" s="439"/>
      <c r="F21" s="437"/>
      <c r="G21" s="438"/>
      <c r="H21" s="440"/>
      <c r="I21" s="101" t="s">
        <v>40</v>
      </c>
      <c r="J21" s="441"/>
      <c r="K21" s="442"/>
      <c r="L21" s="441"/>
      <c r="M21" s="499"/>
      <c r="N21" s="101" t="s">
        <v>41</v>
      </c>
      <c r="O21" s="441"/>
      <c r="P21" s="498"/>
      <c r="Q21" s="441"/>
      <c r="R21" s="499"/>
      <c r="S21" s="102"/>
      <c r="T21" s="500"/>
      <c r="U21" s="501"/>
      <c r="V21" s="502"/>
      <c r="W21" s="441"/>
      <c r="X21" s="499"/>
      <c r="Y21" s="38" t="str">
        <f>IF(AND((J26+L26+O26+Q26+W26)&gt;0,A21=0),"PLEASE ENTER DATE FOR INCURRED EXPENSE","")</f>
        <v/>
      </c>
    </row>
    <row r="22" spans="1:25" s="73" customFormat="1" ht="20.100000000000001" customHeight="1" x14ac:dyDescent="0.25">
      <c r="A22" s="446"/>
      <c r="B22" s="447"/>
      <c r="C22" s="437"/>
      <c r="D22" s="438"/>
      <c r="E22" s="439"/>
      <c r="F22" s="437"/>
      <c r="G22" s="438"/>
      <c r="H22" s="440"/>
      <c r="I22" s="101" t="s">
        <v>95</v>
      </c>
      <c r="J22" s="441"/>
      <c r="K22" s="442"/>
      <c r="L22" s="441"/>
      <c r="M22" s="499"/>
      <c r="N22" s="101" t="s">
        <v>42</v>
      </c>
      <c r="O22" s="441"/>
      <c r="P22" s="498"/>
      <c r="Q22" s="441"/>
      <c r="R22" s="499"/>
      <c r="S22" s="102"/>
      <c r="T22" s="500"/>
      <c r="U22" s="501"/>
      <c r="V22" s="502"/>
      <c r="W22" s="441"/>
      <c r="X22" s="499"/>
    </row>
    <row r="23" spans="1:25" s="73" customFormat="1" ht="20.100000000000001" customHeight="1" x14ac:dyDescent="0.25">
      <c r="A23" s="431" t="s">
        <v>43</v>
      </c>
      <c r="B23" s="432"/>
      <c r="C23" s="433"/>
      <c r="D23" s="434"/>
      <c r="E23" s="136" t="s">
        <v>44</v>
      </c>
      <c r="F23" s="433"/>
      <c r="G23" s="434"/>
      <c r="H23" s="137" t="s">
        <v>44</v>
      </c>
      <c r="I23" s="491"/>
      <c r="J23" s="492"/>
      <c r="K23" s="492"/>
      <c r="L23" s="492"/>
      <c r="M23" s="493"/>
      <c r="N23" s="101" t="s">
        <v>45</v>
      </c>
      <c r="O23" s="441"/>
      <c r="P23" s="498"/>
      <c r="Q23" s="441"/>
      <c r="R23" s="499"/>
      <c r="S23" s="102"/>
      <c r="T23" s="500"/>
      <c r="U23" s="501"/>
      <c r="V23" s="502"/>
      <c r="W23" s="441"/>
      <c r="X23" s="499"/>
      <c r="Y23" s="32"/>
    </row>
    <row r="24" spans="1:25" s="73" customFormat="1" ht="21" customHeight="1" x14ac:dyDescent="0.25">
      <c r="A24" s="418" t="s">
        <v>46</v>
      </c>
      <c r="B24" s="419"/>
      <c r="C24" s="420"/>
      <c r="D24" s="421"/>
      <c r="E24" s="135" t="s">
        <v>47</v>
      </c>
      <c r="F24" s="420"/>
      <c r="G24" s="421"/>
      <c r="H24" s="137" t="s">
        <v>47</v>
      </c>
      <c r="I24" s="494"/>
      <c r="J24" s="495"/>
      <c r="K24" s="495"/>
      <c r="L24" s="496"/>
      <c r="M24" s="497"/>
      <c r="N24" s="103" t="s">
        <v>59</v>
      </c>
      <c r="O24" s="422">
        <f>SUM(O21:P23)</f>
        <v>0</v>
      </c>
      <c r="P24" s="479"/>
      <c r="Q24" s="422">
        <f>SUM(Q21:Q23)</f>
        <v>0</v>
      </c>
      <c r="R24" s="479"/>
      <c r="S24" s="104"/>
      <c r="T24" s="480"/>
      <c r="U24" s="481"/>
      <c r="V24" s="482"/>
      <c r="W24" s="483"/>
      <c r="X24" s="484"/>
      <c r="Y24" s="32" t="s">
        <v>223</v>
      </c>
    </row>
    <row r="25" spans="1:25" s="73" customFormat="1" ht="20.100000000000001" customHeight="1" x14ac:dyDescent="0.25">
      <c r="A25" s="443" t="s">
        <v>58</v>
      </c>
      <c r="B25" s="444"/>
      <c r="C25" s="444"/>
      <c r="D25" s="444"/>
      <c r="E25" s="445"/>
      <c r="F25" s="510"/>
      <c r="G25" s="510"/>
      <c r="H25" s="511"/>
      <c r="I25" s="105" t="s">
        <v>96</v>
      </c>
      <c r="J25" s="422" t="b">
        <f>IF('Page 1'!$Y$13=TRUE,F25*Lookups!$H$4,IF('Page 1'!$Z$13=TRUE,(F25*Lookups!$H$2)))</f>
        <v>0</v>
      </c>
      <c r="K25" s="423">
        <f t="shared" ref="K25" si="1">IF(J25&lt;101,J25*0.545,IF(J25&gt;100,(J25*0.33)))</f>
        <v>0</v>
      </c>
      <c r="L25" s="485"/>
      <c r="M25" s="486"/>
      <c r="N25" s="106" t="s">
        <v>48</v>
      </c>
      <c r="O25" s="483"/>
      <c r="P25" s="487"/>
      <c r="Q25" s="483"/>
      <c r="R25" s="484"/>
      <c r="S25" s="104"/>
      <c r="T25" s="488"/>
      <c r="U25" s="489"/>
      <c r="V25" s="490"/>
      <c r="W25" s="483"/>
      <c r="X25" s="484"/>
      <c r="Y25" s="32" t="s">
        <v>223</v>
      </c>
    </row>
    <row r="26" spans="1:25" s="73" customFormat="1" ht="21.9" customHeight="1" thickBot="1" x14ac:dyDescent="0.3">
      <c r="A26" s="424" t="s">
        <v>49</v>
      </c>
      <c r="B26" s="509"/>
      <c r="C26" s="426"/>
      <c r="D26" s="427"/>
      <c r="E26" s="427"/>
      <c r="F26" s="427"/>
      <c r="G26" s="427"/>
      <c r="H26" s="428"/>
      <c r="I26" s="107" t="s">
        <v>56</v>
      </c>
      <c r="J26" s="429">
        <f>SUM(J21,J22,J23,J24,J25)</f>
        <v>0</v>
      </c>
      <c r="K26" s="430"/>
      <c r="L26" s="429">
        <f>SUM(L21,L22,L23,L24)</f>
        <v>0</v>
      </c>
      <c r="M26" s="469"/>
      <c r="N26" s="107" t="s">
        <v>56</v>
      </c>
      <c r="O26" s="429">
        <f>SUM(O24,O25)</f>
        <v>0</v>
      </c>
      <c r="P26" s="470"/>
      <c r="Q26" s="471">
        <f>SUM(Q24,Q25)</f>
        <v>0</v>
      </c>
      <c r="R26" s="469"/>
      <c r="S26" s="107" t="s">
        <v>56</v>
      </c>
      <c r="T26" s="473"/>
      <c r="U26" s="474"/>
      <c r="V26" s="475"/>
      <c r="W26" s="429">
        <f>SUM(W21,W22,W23,W24,W25)</f>
        <v>0</v>
      </c>
      <c r="X26" s="469"/>
      <c r="Y26" s="38" t="str">
        <f>IF(AND((J26+L26+O26+Q26+W26)&gt;0,C26=0),"PLEASE COMPLETE REASON FOR TRIP","")</f>
        <v/>
      </c>
    </row>
    <row r="27" spans="1:25" s="73" customFormat="1" ht="20.100000000000001" customHeight="1" x14ac:dyDescent="0.25">
      <c r="A27" s="573" t="s">
        <v>33</v>
      </c>
      <c r="B27" s="504"/>
      <c r="C27" s="505" t="s">
        <v>34</v>
      </c>
      <c r="D27" s="506"/>
      <c r="E27" s="507"/>
      <c r="F27" s="505" t="s">
        <v>35</v>
      </c>
      <c r="G27" s="506"/>
      <c r="H27" s="508"/>
      <c r="I27" s="100"/>
      <c r="J27" s="505" t="s">
        <v>36</v>
      </c>
      <c r="K27" s="507"/>
      <c r="L27" s="505" t="s">
        <v>37</v>
      </c>
      <c r="M27" s="508"/>
      <c r="N27" s="101"/>
      <c r="O27" s="505" t="s">
        <v>36</v>
      </c>
      <c r="P27" s="507"/>
      <c r="Q27" s="505" t="s">
        <v>38</v>
      </c>
      <c r="R27" s="508"/>
      <c r="S27" s="101"/>
      <c r="T27" s="505" t="s">
        <v>39</v>
      </c>
      <c r="U27" s="506"/>
      <c r="V27" s="507"/>
      <c r="W27" s="505" t="s">
        <v>24</v>
      </c>
      <c r="X27" s="508"/>
    </row>
    <row r="28" spans="1:25" s="73" customFormat="1" ht="20.100000000000001" customHeight="1" x14ac:dyDescent="0.25">
      <c r="A28" s="435"/>
      <c r="B28" s="436"/>
      <c r="C28" s="437"/>
      <c r="D28" s="438"/>
      <c r="E28" s="439"/>
      <c r="F28" s="437"/>
      <c r="G28" s="438"/>
      <c r="H28" s="440"/>
      <c r="I28" s="101" t="s">
        <v>40</v>
      </c>
      <c r="J28" s="441"/>
      <c r="K28" s="442"/>
      <c r="L28" s="441"/>
      <c r="M28" s="499"/>
      <c r="N28" s="101" t="s">
        <v>41</v>
      </c>
      <c r="O28" s="441"/>
      <c r="P28" s="498"/>
      <c r="Q28" s="441"/>
      <c r="R28" s="499"/>
      <c r="S28" s="102"/>
      <c r="T28" s="500"/>
      <c r="U28" s="501"/>
      <c r="V28" s="502"/>
      <c r="W28" s="441"/>
      <c r="X28" s="499"/>
      <c r="Y28" s="38" t="str">
        <f>IF(AND((J33+L33+O33+Q33+W33)&gt;0,A28=0),"PLEASE ENTER DATE FOR INCURRED EXPENSE","")</f>
        <v/>
      </c>
    </row>
    <row r="29" spans="1:25" s="73" customFormat="1" ht="20.100000000000001" customHeight="1" x14ac:dyDescent="0.25">
      <c r="A29" s="446"/>
      <c r="B29" s="447"/>
      <c r="C29" s="437"/>
      <c r="D29" s="438"/>
      <c r="E29" s="439"/>
      <c r="F29" s="437"/>
      <c r="G29" s="438"/>
      <c r="H29" s="440"/>
      <c r="I29" s="101" t="s">
        <v>95</v>
      </c>
      <c r="J29" s="441"/>
      <c r="K29" s="442"/>
      <c r="L29" s="441"/>
      <c r="M29" s="499"/>
      <c r="N29" s="101" t="s">
        <v>42</v>
      </c>
      <c r="O29" s="441"/>
      <c r="P29" s="498"/>
      <c r="Q29" s="441"/>
      <c r="R29" s="499"/>
      <c r="S29" s="102"/>
      <c r="T29" s="500"/>
      <c r="U29" s="501"/>
      <c r="V29" s="502"/>
      <c r="W29" s="441"/>
      <c r="X29" s="499"/>
    </row>
    <row r="30" spans="1:25" s="73" customFormat="1" ht="20.100000000000001" customHeight="1" x14ac:dyDescent="0.25">
      <c r="A30" s="431" t="s">
        <v>43</v>
      </c>
      <c r="B30" s="432"/>
      <c r="C30" s="433"/>
      <c r="D30" s="434"/>
      <c r="E30" s="136" t="s">
        <v>44</v>
      </c>
      <c r="F30" s="433"/>
      <c r="G30" s="434"/>
      <c r="H30" s="137" t="s">
        <v>44</v>
      </c>
      <c r="I30" s="491"/>
      <c r="J30" s="492"/>
      <c r="K30" s="492"/>
      <c r="L30" s="492"/>
      <c r="M30" s="493"/>
      <c r="N30" s="101" t="s">
        <v>45</v>
      </c>
      <c r="O30" s="441"/>
      <c r="P30" s="498"/>
      <c r="Q30" s="441"/>
      <c r="R30" s="499"/>
      <c r="S30" s="102"/>
      <c r="T30" s="500"/>
      <c r="U30" s="501"/>
      <c r="V30" s="502"/>
      <c r="W30" s="441"/>
      <c r="X30" s="499"/>
      <c r="Y30" s="32"/>
    </row>
    <row r="31" spans="1:25" s="73" customFormat="1" ht="21" customHeight="1" x14ac:dyDescent="0.25">
      <c r="A31" s="418" t="s">
        <v>46</v>
      </c>
      <c r="B31" s="419"/>
      <c r="C31" s="420"/>
      <c r="D31" s="421"/>
      <c r="E31" s="135" t="s">
        <v>47</v>
      </c>
      <c r="F31" s="420"/>
      <c r="G31" s="421"/>
      <c r="H31" s="137" t="s">
        <v>47</v>
      </c>
      <c r="I31" s="494"/>
      <c r="J31" s="495"/>
      <c r="K31" s="495"/>
      <c r="L31" s="496"/>
      <c r="M31" s="497"/>
      <c r="N31" s="103" t="s">
        <v>59</v>
      </c>
      <c r="O31" s="422">
        <f>SUM(O28:P30)</f>
        <v>0</v>
      </c>
      <c r="P31" s="479"/>
      <c r="Q31" s="422">
        <f>SUM(Q28:Q30)</f>
        <v>0</v>
      </c>
      <c r="R31" s="479"/>
      <c r="S31" s="104"/>
      <c r="T31" s="480"/>
      <c r="U31" s="481"/>
      <c r="V31" s="482"/>
      <c r="W31" s="483"/>
      <c r="X31" s="484"/>
      <c r="Y31" s="32" t="s">
        <v>223</v>
      </c>
    </row>
    <row r="32" spans="1:25" s="73" customFormat="1" ht="20.100000000000001" customHeight="1" x14ac:dyDescent="0.25">
      <c r="A32" s="443" t="s">
        <v>58</v>
      </c>
      <c r="B32" s="444"/>
      <c r="C32" s="444"/>
      <c r="D32" s="444"/>
      <c r="E32" s="445"/>
      <c r="F32" s="510"/>
      <c r="G32" s="510"/>
      <c r="H32" s="511"/>
      <c r="I32" s="105" t="s">
        <v>96</v>
      </c>
      <c r="J32" s="422" t="b">
        <f>IF('Page 1'!$Y$13=TRUE,F32*Lookups!$H$4,IF('Page 1'!$Z$13=TRUE,(F32*Lookups!$H$2)))</f>
        <v>0</v>
      </c>
      <c r="K32" s="423">
        <f t="shared" ref="K32" si="2">IF(J32&lt;101,J32*0.545,IF(J32&gt;100,(J32*0.33)))</f>
        <v>0</v>
      </c>
      <c r="L32" s="485"/>
      <c r="M32" s="486"/>
      <c r="N32" s="106" t="s">
        <v>48</v>
      </c>
      <c r="O32" s="483"/>
      <c r="P32" s="487"/>
      <c r="Q32" s="483"/>
      <c r="R32" s="484"/>
      <c r="S32" s="104"/>
      <c r="T32" s="488"/>
      <c r="U32" s="489"/>
      <c r="V32" s="490"/>
      <c r="W32" s="483"/>
      <c r="X32" s="484"/>
      <c r="Y32" s="32" t="s">
        <v>223</v>
      </c>
    </row>
    <row r="33" spans="1:25" s="73" customFormat="1" ht="21.9" customHeight="1" thickBot="1" x14ac:dyDescent="0.3">
      <c r="A33" s="424" t="s">
        <v>49</v>
      </c>
      <c r="B33" s="509"/>
      <c r="C33" s="426"/>
      <c r="D33" s="427"/>
      <c r="E33" s="427"/>
      <c r="F33" s="427"/>
      <c r="G33" s="427"/>
      <c r="H33" s="428"/>
      <c r="I33" s="107" t="s">
        <v>56</v>
      </c>
      <c r="J33" s="429">
        <f>SUM(J28,J29,J30,J31,J32)</f>
        <v>0</v>
      </c>
      <c r="K33" s="430"/>
      <c r="L33" s="429">
        <f>SUM(L28,L29,L30,L31)</f>
        <v>0</v>
      </c>
      <c r="M33" s="469"/>
      <c r="N33" s="107" t="s">
        <v>56</v>
      </c>
      <c r="O33" s="429">
        <f>SUM(O31,O32)</f>
        <v>0</v>
      </c>
      <c r="P33" s="470"/>
      <c r="Q33" s="471">
        <f>SUM(Q31,Q32)</f>
        <v>0</v>
      </c>
      <c r="R33" s="469"/>
      <c r="S33" s="107" t="s">
        <v>56</v>
      </c>
      <c r="T33" s="473"/>
      <c r="U33" s="474"/>
      <c r="V33" s="475"/>
      <c r="W33" s="429">
        <f>SUM(W28,W29,W30,W31,W32)</f>
        <v>0</v>
      </c>
      <c r="X33" s="469"/>
      <c r="Y33" s="38" t="str">
        <f>IF(AND((J33+L33+O33+Q33+W33)&gt;0,C33=0),"PLEASE COMPLETE REASON FOR TRIP","")</f>
        <v/>
      </c>
    </row>
    <row r="34" spans="1:25" s="73" customFormat="1" ht="20.100000000000001" customHeight="1" x14ac:dyDescent="0.25">
      <c r="A34" s="573" t="s">
        <v>33</v>
      </c>
      <c r="B34" s="504"/>
      <c r="C34" s="505" t="s">
        <v>34</v>
      </c>
      <c r="D34" s="506"/>
      <c r="E34" s="507"/>
      <c r="F34" s="505" t="s">
        <v>35</v>
      </c>
      <c r="G34" s="506"/>
      <c r="H34" s="508"/>
      <c r="I34" s="100"/>
      <c r="J34" s="505" t="s">
        <v>36</v>
      </c>
      <c r="K34" s="507"/>
      <c r="L34" s="505" t="s">
        <v>37</v>
      </c>
      <c r="M34" s="508"/>
      <c r="N34" s="101"/>
      <c r="O34" s="505" t="s">
        <v>36</v>
      </c>
      <c r="P34" s="507"/>
      <c r="Q34" s="505" t="s">
        <v>38</v>
      </c>
      <c r="R34" s="508"/>
      <c r="S34" s="101"/>
      <c r="T34" s="505" t="s">
        <v>39</v>
      </c>
      <c r="U34" s="506"/>
      <c r="V34" s="507"/>
      <c r="W34" s="505" t="s">
        <v>24</v>
      </c>
      <c r="X34" s="508"/>
    </row>
    <row r="35" spans="1:25" s="73" customFormat="1" ht="20.100000000000001" customHeight="1" x14ac:dyDescent="0.25">
      <c r="A35" s="435"/>
      <c r="B35" s="436"/>
      <c r="C35" s="437"/>
      <c r="D35" s="438"/>
      <c r="E35" s="439"/>
      <c r="F35" s="437"/>
      <c r="G35" s="438"/>
      <c r="H35" s="440"/>
      <c r="I35" s="101" t="s">
        <v>40</v>
      </c>
      <c r="J35" s="441"/>
      <c r="K35" s="442"/>
      <c r="L35" s="441"/>
      <c r="M35" s="499"/>
      <c r="N35" s="101" t="s">
        <v>41</v>
      </c>
      <c r="O35" s="441"/>
      <c r="P35" s="498"/>
      <c r="Q35" s="441"/>
      <c r="R35" s="499"/>
      <c r="S35" s="102"/>
      <c r="T35" s="500"/>
      <c r="U35" s="501"/>
      <c r="V35" s="502"/>
      <c r="W35" s="441"/>
      <c r="X35" s="499"/>
      <c r="Y35" s="38" t="str">
        <f>IF(AND((J40+L40+O40+Q40+W40)&gt;0,A35=0),"PLEASE ENTER DATE FOR INCURRED EXPENSE","")</f>
        <v/>
      </c>
    </row>
    <row r="36" spans="1:25" s="73" customFormat="1" ht="20.100000000000001" customHeight="1" x14ac:dyDescent="0.25">
      <c r="A36" s="446"/>
      <c r="B36" s="447"/>
      <c r="C36" s="437"/>
      <c r="D36" s="438"/>
      <c r="E36" s="439"/>
      <c r="F36" s="437"/>
      <c r="G36" s="438"/>
      <c r="H36" s="440"/>
      <c r="I36" s="101" t="s">
        <v>95</v>
      </c>
      <c r="J36" s="441"/>
      <c r="K36" s="442"/>
      <c r="L36" s="441"/>
      <c r="M36" s="499"/>
      <c r="N36" s="101" t="s">
        <v>42</v>
      </c>
      <c r="O36" s="441"/>
      <c r="P36" s="498"/>
      <c r="Q36" s="441"/>
      <c r="R36" s="499"/>
      <c r="S36" s="102"/>
      <c r="T36" s="500"/>
      <c r="U36" s="501"/>
      <c r="V36" s="502"/>
      <c r="W36" s="441"/>
      <c r="X36" s="499"/>
    </row>
    <row r="37" spans="1:25" s="73" customFormat="1" ht="20.100000000000001" customHeight="1" x14ac:dyDescent="0.25">
      <c r="A37" s="431" t="s">
        <v>43</v>
      </c>
      <c r="B37" s="432"/>
      <c r="C37" s="433"/>
      <c r="D37" s="434"/>
      <c r="E37" s="136" t="s">
        <v>44</v>
      </c>
      <c r="F37" s="433"/>
      <c r="G37" s="434"/>
      <c r="H37" s="137" t="s">
        <v>44</v>
      </c>
      <c r="I37" s="101"/>
      <c r="J37" s="578"/>
      <c r="K37" s="579"/>
      <c r="L37" s="578"/>
      <c r="M37" s="580"/>
      <c r="N37" s="101" t="s">
        <v>45</v>
      </c>
      <c r="O37" s="441"/>
      <c r="P37" s="498"/>
      <c r="Q37" s="441"/>
      <c r="R37" s="499"/>
      <c r="S37" s="102"/>
      <c r="T37" s="500"/>
      <c r="U37" s="501"/>
      <c r="V37" s="502"/>
      <c r="W37" s="441"/>
      <c r="X37" s="499"/>
      <c r="Y37" s="32"/>
    </row>
    <row r="38" spans="1:25" s="73" customFormat="1" ht="21" customHeight="1" x14ac:dyDescent="0.25">
      <c r="A38" s="418" t="s">
        <v>46</v>
      </c>
      <c r="B38" s="419"/>
      <c r="C38" s="420"/>
      <c r="D38" s="421"/>
      <c r="E38" s="135" t="s">
        <v>47</v>
      </c>
      <c r="F38" s="420"/>
      <c r="G38" s="421"/>
      <c r="H38" s="137" t="s">
        <v>47</v>
      </c>
      <c r="I38" s="105"/>
      <c r="J38" s="422"/>
      <c r="K38" s="423"/>
      <c r="L38" s="576"/>
      <c r="M38" s="577"/>
      <c r="N38" s="103" t="s">
        <v>59</v>
      </c>
      <c r="O38" s="422">
        <f>SUM(O35:P37)</f>
        <v>0</v>
      </c>
      <c r="P38" s="479"/>
      <c r="Q38" s="422">
        <f>SUM(Q35:Q37)</f>
        <v>0</v>
      </c>
      <c r="R38" s="479"/>
      <c r="S38" s="104"/>
      <c r="T38" s="480"/>
      <c r="U38" s="481"/>
      <c r="V38" s="482"/>
      <c r="W38" s="483"/>
      <c r="X38" s="484"/>
      <c r="Y38" s="32" t="s">
        <v>223</v>
      </c>
    </row>
    <row r="39" spans="1:25" s="73" customFormat="1" ht="20.100000000000001" customHeight="1" x14ac:dyDescent="0.25">
      <c r="A39" s="443" t="s">
        <v>58</v>
      </c>
      <c r="B39" s="444"/>
      <c r="C39" s="444"/>
      <c r="D39" s="444"/>
      <c r="E39" s="445"/>
      <c r="F39" s="510"/>
      <c r="G39" s="510"/>
      <c r="H39" s="511"/>
      <c r="I39" s="105" t="s">
        <v>96</v>
      </c>
      <c r="J39" s="422" t="b">
        <f>IF('Page 1'!$Y$13=TRUE,F39*Lookups!$H$4,IF('Page 1'!$Z$13=TRUE,(F39*Lookups!$H$2)))</f>
        <v>0</v>
      </c>
      <c r="K39" s="423">
        <f t="shared" ref="K39" si="3">IF(J39&lt;101,J39*0.545,IF(J39&gt;100,(J39*0.33)))</f>
        <v>0</v>
      </c>
      <c r="L39" s="581"/>
      <c r="M39" s="582"/>
      <c r="N39" s="106" t="s">
        <v>48</v>
      </c>
      <c r="O39" s="483"/>
      <c r="P39" s="487"/>
      <c r="Q39" s="483"/>
      <c r="R39" s="484"/>
      <c r="S39" s="104"/>
      <c r="T39" s="488"/>
      <c r="U39" s="489"/>
      <c r="V39" s="490"/>
      <c r="W39" s="483"/>
      <c r="X39" s="484"/>
      <c r="Y39" s="32" t="s">
        <v>223</v>
      </c>
    </row>
    <row r="40" spans="1:25" s="73" customFormat="1" ht="21.9" customHeight="1" thickBot="1" x14ac:dyDescent="0.3">
      <c r="A40" s="424" t="s">
        <v>49</v>
      </c>
      <c r="B40" s="509"/>
      <c r="C40" s="426"/>
      <c r="D40" s="427"/>
      <c r="E40" s="427"/>
      <c r="F40" s="427"/>
      <c r="G40" s="427"/>
      <c r="H40" s="428"/>
      <c r="I40" s="107" t="s">
        <v>56</v>
      </c>
      <c r="J40" s="429">
        <f>SUM(J35,J36,J37,J38,J39)</f>
        <v>0</v>
      </c>
      <c r="K40" s="430"/>
      <c r="L40" s="429">
        <f>SUM(L35,L36,L37,L38)</f>
        <v>0</v>
      </c>
      <c r="M40" s="469"/>
      <c r="N40" s="107" t="s">
        <v>56</v>
      </c>
      <c r="O40" s="429">
        <f>SUM(O38,O39)</f>
        <v>0</v>
      </c>
      <c r="P40" s="470"/>
      <c r="Q40" s="471">
        <f>SUM(Q38,Q39)</f>
        <v>0</v>
      </c>
      <c r="R40" s="469"/>
      <c r="S40" s="107" t="s">
        <v>56</v>
      </c>
      <c r="T40" s="473"/>
      <c r="U40" s="474"/>
      <c r="V40" s="475"/>
      <c r="W40" s="429">
        <f>SUM(W35,W36,W37,W38,W39)</f>
        <v>0</v>
      </c>
      <c r="X40" s="469"/>
      <c r="Y40" s="38" t="str">
        <f>IF(AND((J40+L40+O40+Q40+W40)&gt;0,C40=0),"PLEASE COMPLETE REASON FOR TRIP","")</f>
        <v/>
      </c>
    </row>
    <row r="41" spans="1:25" s="73" customFormat="1" ht="20.100000000000001" customHeight="1" x14ac:dyDescent="0.25">
      <c r="A41" s="573" t="s">
        <v>33</v>
      </c>
      <c r="B41" s="504"/>
      <c r="C41" s="505" t="s">
        <v>34</v>
      </c>
      <c r="D41" s="506"/>
      <c r="E41" s="507"/>
      <c r="F41" s="505" t="s">
        <v>35</v>
      </c>
      <c r="G41" s="506"/>
      <c r="H41" s="508"/>
      <c r="I41" s="100"/>
      <c r="J41" s="505" t="s">
        <v>36</v>
      </c>
      <c r="K41" s="507"/>
      <c r="L41" s="505" t="s">
        <v>37</v>
      </c>
      <c r="M41" s="508"/>
      <c r="N41" s="101"/>
      <c r="O41" s="505" t="s">
        <v>36</v>
      </c>
      <c r="P41" s="507"/>
      <c r="Q41" s="505" t="s">
        <v>38</v>
      </c>
      <c r="R41" s="508"/>
      <c r="S41" s="101"/>
      <c r="T41" s="505" t="s">
        <v>39</v>
      </c>
      <c r="U41" s="506"/>
      <c r="V41" s="507"/>
      <c r="W41" s="505" t="s">
        <v>24</v>
      </c>
      <c r="X41" s="508"/>
    </row>
    <row r="42" spans="1:25" s="73" customFormat="1" ht="20.100000000000001" customHeight="1" x14ac:dyDescent="0.25">
      <c r="A42" s="435"/>
      <c r="B42" s="436"/>
      <c r="C42" s="437"/>
      <c r="D42" s="438"/>
      <c r="E42" s="439"/>
      <c r="F42" s="437"/>
      <c r="G42" s="438"/>
      <c r="H42" s="440"/>
      <c r="I42" s="101" t="s">
        <v>40</v>
      </c>
      <c r="J42" s="441"/>
      <c r="K42" s="442"/>
      <c r="L42" s="441"/>
      <c r="M42" s="499"/>
      <c r="N42" s="101" t="s">
        <v>41</v>
      </c>
      <c r="O42" s="441"/>
      <c r="P42" s="498"/>
      <c r="Q42" s="441"/>
      <c r="R42" s="499"/>
      <c r="S42" s="102"/>
      <c r="T42" s="500"/>
      <c r="U42" s="501"/>
      <c r="V42" s="502"/>
      <c r="W42" s="441"/>
      <c r="X42" s="499"/>
      <c r="Y42" s="38" t="str">
        <f>IF(AND((J47+L47+O47+Q47+W47)&gt;0,A42=0),"PLEASE ENTER DATE FOR INCURRED EXPENSE","")</f>
        <v/>
      </c>
    </row>
    <row r="43" spans="1:25" s="73" customFormat="1" ht="20.100000000000001" customHeight="1" x14ac:dyDescent="0.25">
      <c r="A43" s="446"/>
      <c r="B43" s="447"/>
      <c r="C43" s="437"/>
      <c r="D43" s="438"/>
      <c r="E43" s="439"/>
      <c r="F43" s="437"/>
      <c r="G43" s="438"/>
      <c r="H43" s="440"/>
      <c r="I43" s="120" t="s">
        <v>95</v>
      </c>
      <c r="J43" s="519"/>
      <c r="K43" s="520"/>
      <c r="L43" s="519"/>
      <c r="M43" s="521"/>
      <c r="N43" s="101" t="s">
        <v>42</v>
      </c>
      <c r="O43" s="441"/>
      <c r="P43" s="498"/>
      <c r="Q43" s="441"/>
      <c r="R43" s="499"/>
      <c r="S43" s="102"/>
      <c r="T43" s="500"/>
      <c r="U43" s="501"/>
      <c r="V43" s="502"/>
      <c r="W43" s="441"/>
      <c r="X43" s="499"/>
    </row>
    <row r="44" spans="1:25" s="73" customFormat="1" ht="20.100000000000001" customHeight="1" x14ac:dyDescent="0.25">
      <c r="A44" s="431" t="s">
        <v>43</v>
      </c>
      <c r="B44" s="432"/>
      <c r="C44" s="433"/>
      <c r="D44" s="434"/>
      <c r="E44" s="136" t="s">
        <v>44</v>
      </c>
      <c r="F44" s="433"/>
      <c r="G44" s="434"/>
      <c r="H44" s="137" t="s">
        <v>44</v>
      </c>
      <c r="I44" s="543"/>
      <c r="J44" s="496"/>
      <c r="K44" s="496"/>
      <c r="L44" s="496"/>
      <c r="M44" s="497"/>
      <c r="N44" s="101" t="s">
        <v>45</v>
      </c>
      <c r="O44" s="441"/>
      <c r="P44" s="498"/>
      <c r="Q44" s="441"/>
      <c r="R44" s="499"/>
      <c r="S44" s="102"/>
      <c r="T44" s="500"/>
      <c r="U44" s="501"/>
      <c r="V44" s="502"/>
      <c r="W44" s="441"/>
      <c r="X44" s="499"/>
      <c r="Y44" s="32"/>
    </row>
    <row r="45" spans="1:25" s="73" customFormat="1" ht="21" customHeight="1" x14ac:dyDescent="0.25">
      <c r="A45" s="418" t="s">
        <v>46</v>
      </c>
      <c r="B45" s="419"/>
      <c r="C45" s="420"/>
      <c r="D45" s="421"/>
      <c r="E45" s="135" t="s">
        <v>47</v>
      </c>
      <c r="F45" s="420"/>
      <c r="G45" s="421"/>
      <c r="H45" s="137" t="s">
        <v>47</v>
      </c>
      <c r="I45" s="494"/>
      <c r="J45" s="495"/>
      <c r="K45" s="495"/>
      <c r="L45" s="496"/>
      <c r="M45" s="497"/>
      <c r="N45" s="103" t="s">
        <v>59</v>
      </c>
      <c r="O45" s="422">
        <f>SUM(O42:P44)</f>
        <v>0</v>
      </c>
      <c r="P45" s="479"/>
      <c r="Q45" s="422">
        <f>SUM(Q42:Q44)</f>
        <v>0</v>
      </c>
      <c r="R45" s="479"/>
      <c r="S45" s="104"/>
      <c r="T45" s="480"/>
      <c r="U45" s="481"/>
      <c r="V45" s="482"/>
      <c r="W45" s="483"/>
      <c r="X45" s="484"/>
      <c r="Y45" s="32" t="s">
        <v>223</v>
      </c>
    </row>
    <row r="46" spans="1:25" s="73" customFormat="1" ht="20.100000000000001" customHeight="1" x14ac:dyDescent="0.25">
      <c r="A46" s="443" t="s">
        <v>58</v>
      </c>
      <c r="B46" s="444"/>
      <c r="C46" s="444"/>
      <c r="D46" s="444"/>
      <c r="E46" s="445"/>
      <c r="F46" s="510"/>
      <c r="G46" s="510"/>
      <c r="H46" s="511"/>
      <c r="I46" s="105" t="s">
        <v>96</v>
      </c>
      <c r="J46" s="422" t="b">
        <f>IF('Page 1'!$Y$13=TRUE,F46*Lookups!$H$4,IF('Page 1'!$Z$13=TRUE,(F46*Lookups!$H$2)))</f>
        <v>0</v>
      </c>
      <c r="K46" s="423">
        <f t="shared" ref="K46" si="4">IF(J46&lt;101,J46*0.545,IF(J46&gt;100,(J46*0.33)))</f>
        <v>0</v>
      </c>
      <c r="L46" s="574"/>
      <c r="M46" s="575"/>
      <c r="N46" s="106" t="s">
        <v>48</v>
      </c>
      <c r="O46" s="483"/>
      <c r="P46" s="487"/>
      <c r="Q46" s="483"/>
      <c r="R46" s="484"/>
      <c r="S46" s="104"/>
      <c r="T46" s="488"/>
      <c r="U46" s="489"/>
      <c r="V46" s="490"/>
      <c r="W46" s="483"/>
      <c r="X46" s="484"/>
      <c r="Y46" s="32" t="s">
        <v>223</v>
      </c>
    </row>
    <row r="47" spans="1:25" s="73" customFormat="1" ht="21.9" customHeight="1" thickBot="1" x14ac:dyDescent="0.3">
      <c r="A47" s="424" t="s">
        <v>49</v>
      </c>
      <c r="B47" s="509"/>
      <c r="C47" s="426"/>
      <c r="D47" s="427"/>
      <c r="E47" s="427"/>
      <c r="F47" s="427"/>
      <c r="G47" s="427"/>
      <c r="H47" s="428"/>
      <c r="I47" s="107" t="s">
        <v>56</v>
      </c>
      <c r="J47" s="429">
        <f>SUM(J42,J43,J44,J45,J46)</f>
        <v>0</v>
      </c>
      <c r="K47" s="430"/>
      <c r="L47" s="429">
        <f>SUM(L42,L43,L44,L45)</f>
        <v>0</v>
      </c>
      <c r="M47" s="469"/>
      <c r="N47" s="107" t="s">
        <v>56</v>
      </c>
      <c r="O47" s="429">
        <f>SUM(O45,O46)</f>
        <v>0</v>
      </c>
      <c r="P47" s="470"/>
      <c r="Q47" s="471">
        <f>SUM(Q45,Q46)</f>
        <v>0</v>
      </c>
      <c r="R47" s="469"/>
      <c r="S47" s="107" t="s">
        <v>56</v>
      </c>
      <c r="T47" s="473"/>
      <c r="U47" s="474"/>
      <c r="V47" s="475"/>
      <c r="W47" s="429">
        <f>SUM(W42,W43,W44,W45,W46)</f>
        <v>0</v>
      </c>
      <c r="X47" s="469"/>
      <c r="Y47" s="38" t="str">
        <f>IF(AND((J47+L47+O47+Q47+W47)&gt;0,C47=0),"PLEASE COMPLETE REASON FOR TRIP","")</f>
        <v/>
      </c>
    </row>
    <row r="48" spans="1:25" s="83" customFormat="1" ht="24" customHeight="1" x14ac:dyDescent="0.3">
      <c r="A48" s="184" t="s">
        <v>214</v>
      </c>
      <c r="I48" s="108" t="s">
        <v>40</v>
      </c>
      <c r="J48" s="563">
        <f>SUM(J9,J14,J21,J28,J35,J42)</f>
        <v>0</v>
      </c>
      <c r="K48" s="564"/>
      <c r="L48" s="563">
        <f>SUM(L9,L14,L21,L28,L35,L42)</f>
        <v>0</v>
      </c>
      <c r="M48" s="564"/>
      <c r="N48" s="109" t="s">
        <v>59</v>
      </c>
      <c r="O48" s="563">
        <f>SUM(O38,O31,O24,O17,O11,O45)</f>
        <v>0</v>
      </c>
      <c r="P48" s="564"/>
      <c r="Q48" s="563">
        <f>SUM(Q38,Q31,Q24,Q17,Q11,Q45)</f>
        <v>0</v>
      </c>
      <c r="R48" s="564"/>
      <c r="S48" s="109" t="s">
        <v>53</v>
      </c>
      <c r="T48" s="565"/>
      <c r="U48" s="565"/>
      <c r="V48" s="566"/>
      <c r="W48" s="563">
        <f>SUM(W40,W33,W26,W19,W47)</f>
        <v>0</v>
      </c>
      <c r="X48" s="567"/>
    </row>
    <row r="49" spans="1:25" s="83" customFormat="1" ht="24" customHeight="1" thickBot="1" x14ac:dyDescent="0.35">
      <c r="A49" s="184" t="s">
        <v>215</v>
      </c>
      <c r="I49" s="110" t="s">
        <v>95</v>
      </c>
      <c r="J49" s="570">
        <f>SUM(J10,J15,J22,J29,J36,J43)</f>
        <v>0</v>
      </c>
      <c r="K49" s="571"/>
      <c r="L49" s="570">
        <f>SUM(L10,L15,L22,L29,L36,L43)</f>
        <v>0</v>
      </c>
      <c r="M49" s="571"/>
      <c r="N49" s="111" t="s">
        <v>60</v>
      </c>
      <c r="O49" s="570">
        <f>SUM(O39,O32,O25,O18,O12,O46)</f>
        <v>0</v>
      </c>
      <c r="P49" s="571"/>
      <c r="Q49" s="570">
        <f>SUM(Q39,Q32,Q25,Q18,Q12,Q46)</f>
        <v>0</v>
      </c>
      <c r="R49" s="571"/>
      <c r="S49" s="112" t="s">
        <v>50</v>
      </c>
      <c r="T49" s="474"/>
      <c r="U49" s="474"/>
      <c r="V49" s="475"/>
      <c r="W49" s="568">
        <f>SUM(W12,W48)</f>
        <v>0</v>
      </c>
      <c r="X49" s="569"/>
    </row>
    <row r="50" spans="1:25" s="83" customFormat="1" ht="24" customHeight="1" x14ac:dyDescent="0.25">
      <c r="A50" s="114"/>
      <c r="B50" s="114"/>
      <c r="G50" s="113"/>
      <c r="H50" s="113"/>
      <c r="I50" s="461"/>
      <c r="J50" s="462"/>
      <c r="K50" s="462"/>
      <c r="L50" s="492"/>
      <c r="M50" s="493"/>
      <c r="N50" s="111" t="s">
        <v>53</v>
      </c>
      <c r="O50" s="570">
        <f>SUM(O48:P49)</f>
        <v>0</v>
      </c>
      <c r="P50" s="571"/>
      <c r="Q50" s="570">
        <f>SUM(Q48:R49)</f>
        <v>0</v>
      </c>
      <c r="R50" s="572"/>
      <c r="S50" s="15"/>
      <c r="T50" s="15"/>
      <c r="U50" s="15"/>
      <c r="V50" s="15"/>
      <c r="W50" s="15"/>
      <c r="X50" s="15"/>
    </row>
    <row r="51" spans="1:25" s="83" customFormat="1" ht="24" customHeight="1" thickBot="1" x14ac:dyDescent="0.35">
      <c r="A51" s="118"/>
      <c r="B51" s="118"/>
      <c r="C51" s="118"/>
      <c r="D51" s="118"/>
      <c r="E51" s="118"/>
      <c r="F51" s="118"/>
      <c r="I51" s="115" t="s">
        <v>96</v>
      </c>
      <c r="J51" s="570">
        <f>SUM(J12,J18,J25,J32,J39,J46)</f>
        <v>0</v>
      </c>
      <c r="K51" s="571"/>
      <c r="L51" s="457">
        <f>SUM(F46+F39+F32+F25+F18+L12)</f>
        <v>0</v>
      </c>
      <c r="M51" s="458"/>
      <c r="N51" s="116" t="s">
        <v>55</v>
      </c>
      <c r="O51" s="448">
        <f>SUM(O50)</f>
        <v>0</v>
      </c>
      <c r="P51" s="449"/>
      <c r="Q51" s="448">
        <f>SUM(Q50)</f>
        <v>0</v>
      </c>
      <c r="R51" s="450"/>
      <c r="S51" s="15"/>
      <c r="T51" s="15"/>
      <c r="U51" s="15"/>
      <c r="V51" s="15"/>
      <c r="W51" s="15"/>
      <c r="X51" s="15"/>
    </row>
    <row r="52" spans="1:25" s="83" customFormat="1" ht="24" customHeight="1" x14ac:dyDescent="0.25">
      <c r="A52" s="118"/>
      <c r="B52" s="118"/>
      <c r="C52" s="118"/>
      <c r="D52" s="118"/>
      <c r="E52" s="118"/>
      <c r="F52" s="118"/>
      <c r="I52" s="111" t="s">
        <v>53</v>
      </c>
      <c r="J52" s="570">
        <f>SUM(J48+J49+J50+J51)</f>
        <v>0</v>
      </c>
      <c r="K52" s="571"/>
      <c r="L52" s="570">
        <f>SUM(L48,L49,L50)</f>
        <v>0</v>
      </c>
      <c r="M52" s="572"/>
      <c r="N52" s="117"/>
      <c r="O52" s="15"/>
      <c r="P52" s="15"/>
      <c r="Q52" s="15"/>
      <c r="R52" s="15"/>
      <c r="S52" s="15"/>
      <c r="T52" s="15"/>
      <c r="U52" s="15"/>
      <c r="V52" s="15"/>
      <c r="W52" s="15"/>
      <c r="X52" s="15"/>
      <c r="Y52" s="15"/>
    </row>
    <row r="53" spans="1:25" s="83" customFormat="1" ht="24" customHeight="1" thickBot="1" x14ac:dyDescent="0.3">
      <c r="A53" s="15"/>
      <c r="B53" s="15"/>
      <c r="C53" s="15"/>
      <c r="D53" s="15"/>
      <c r="E53" s="15"/>
      <c r="F53" s="15"/>
      <c r="I53" s="116" t="s">
        <v>55</v>
      </c>
      <c r="J53" s="448">
        <f>SUM(J52)</f>
        <v>0</v>
      </c>
      <c r="K53" s="449"/>
      <c r="L53" s="448">
        <f>SUM(L52)</f>
        <v>0</v>
      </c>
      <c r="M53" s="450"/>
      <c r="N53" s="117"/>
      <c r="O53" s="15"/>
      <c r="P53" s="15"/>
      <c r="Q53" s="15"/>
      <c r="R53" s="15"/>
      <c r="S53" s="15"/>
      <c r="T53" s="15"/>
      <c r="U53" s="15"/>
      <c r="V53" s="15"/>
      <c r="W53" s="15"/>
      <c r="X53" s="15"/>
    </row>
    <row r="54" spans="1:25" ht="18" customHeight="1" x14ac:dyDescent="0.25">
      <c r="G54" s="118"/>
      <c r="H54" s="118"/>
      <c r="I54" s="119"/>
      <c r="J54" s="118"/>
      <c r="N54" s="117"/>
    </row>
    <row r="55" spans="1:25" ht="18" customHeight="1" x14ac:dyDescent="0.25">
      <c r="G55" s="118"/>
      <c r="H55" s="118"/>
      <c r="I55" s="118"/>
      <c r="J55" s="118"/>
    </row>
    <row r="56" spans="1:25" ht="18" customHeight="1" x14ac:dyDescent="0.25"/>
    <row r="57" spans="1:25" ht="18" customHeight="1" x14ac:dyDescent="0.25"/>
    <row r="58" spans="1:25" ht="18" customHeight="1" x14ac:dyDescent="0.25"/>
    <row r="59" spans="1:25" ht="18" customHeight="1" x14ac:dyDescent="0.25"/>
    <row r="60" spans="1:25" ht="18" customHeight="1" x14ac:dyDescent="0.25"/>
    <row r="61" spans="1:25" ht="18" customHeight="1" x14ac:dyDescent="0.25"/>
    <row r="62" spans="1:25" ht="18" customHeight="1" x14ac:dyDescent="0.25"/>
    <row r="63" spans="1:25" ht="18" customHeight="1" x14ac:dyDescent="0.25"/>
    <row r="64" spans="1:2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4" ht="18" customHeight="1" x14ac:dyDescent="0.25"/>
    <row r="75" ht="18" customHeight="1" x14ac:dyDescent="0.25"/>
    <row r="80" ht="18" customHeight="1" x14ac:dyDescent="0.25"/>
    <row r="81" ht="18" customHeight="1" x14ac:dyDescent="0.25"/>
    <row r="82" ht="18" customHeight="1" x14ac:dyDescent="0.25"/>
  </sheetData>
  <sheetProtection algorithmName="SHA-512" hashValue="CClTe9KXaVsugHlYwm7JFIyJJ/58uQi70qQynvueaB2asQpIPw2E0ZLT2L3pQdLA0crzQ8dMW0cwWQbdjjFjsA==" saltValue="HBnOJ8NDOwco5X1pkieZSQ==" spinCount="100000" sheet="1" objects="1" scenarios="1"/>
  <dataConsolidate/>
  <mergeCells count="350">
    <mergeCell ref="F45:G45"/>
    <mergeCell ref="J53:K53"/>
    <mergeCell ref="L53:M53"/>
    <mergeCell ref="W48:X48"/>
    <mergeCell ref="T49:V49"/>
    <mergeCell ref="W49:X49"/>
    <mergeCell ref="O50:P50"/>
    <mergeCell ref="Q50:R50"/>
    <mergeCell ref="J52:K52"/>
    <mergeCell ref="L52:M52"/>
    <mergeCell ref="J51:K51"/>
    <mergeCell ref="L51:M51"/>
    <mergeCell ref="O51:P51"/>
    <mergeCell ref="Q51:R51"/>
    <mergeCell ref="O48:P48"/>
    <mergeCell ref="Q48:R48"/>
    <mergeCell ref="J49:K49"/>
    <mergeCell ref="L49:M49"/>
    <mergeCell ref="O49:P49"/>
    <mergeCell ref="Q49:R49"/>
    <mergeCell ref="J48:K48"/>
    <mergeCell ref="L48:M48"/>
    <mergeCell ref="T48:V48"/>
    <mergeCell ref="I50:M50"/>
    <mergeCell ref="O38:P38"/>
    <mergeCell ref="Q38:R38"/>
    <mergeCell ref="T45:V45"/>
    <mergeCell ref="W45:X45"/>
    <mergeCell ref="A47:B47"/>
    <mergeCell ref="J47:K47"/>
    <mergeCell ref="L47:M47"/>
    <mergeCell ref="O47:P47"/>
    <mergeCell ref="Q47:R47"/>
    <mergeCell ref="T47:V47"/>
    <mergeCell ref="A46:E46"/>
    <mergeCell ref="F46:H46"/>
    <mergeCell ref="J46:K46"/>
    <mergeCell ref="L46:M46"/>
    <mergeCell ref="O46:P46"/>
    <mergeCell ref="Q46:R46"/>
    <mergeCell ref="T46:V46"/>
    <mergeCell ref="W46:X46"/>
    <mergeCell ref="C47:H47"/>
    <mergeCell ref="W47:X47"/>
    <mergeCell ref="A45:B45"/>
    <mergeCell ref="O45:P45"/>
    <mergeCell ref="Q45:R45"/>
    <mergeCell ref="C45:D45"/>
    <mergeCell ref="Q41:R41"/>
    <mergeCell ref="T41:V41"/>
    <mergeCell ref="W41:X41"/>
    <mergeCell ref="T39:V39"/>
    <mergeCell ref="W39:X39"/>
    <mergeCell ref="J39:K39"/>
    <mergeCell ref="L39:M39"/>
    <mergeCell ref="O39:P39"/>
    <mergeCell ref="Q39:R39"/>
    <mergeCell ref="J38:K38"/>
    <mergeCell ref="L38:M38"/>
    <mergeCell ref="T35:V35"/>
    <mergeCell ref="W35:X35"/>
    <mergeCell ref="A37:B37"/>
    <mergeCell ref="J37:K37"/>
    <mergeCell ref="L37:M37"/>
    <mergeCell ref="O37:P37"/>
    <mergeCell ref="Q37:R37"/>
    <mergeCell ref="T37:V37"/>
    <mergeCell ref="A36:B36"/>
    <mergeCell ref="C36:E36"/>
    <mergeCell ref="F36:H36"/>
    <mergeCell ref="J36:K36"/>
    <mergeCell ref="L36:M36"/>
    <mergeCell ref="O36:P36"/>
    <mergeCell ref="Q36:R36"/>
    <mergeCell ref="T36:V36"/>
    <mergeCell ref="W36:X36"/>
    <mergeCell ref="C37:D37"/>
    <mergeCell ref="F37:G37"/>
    <mergeCell ref="W37:X37"/>
    <mergeCell ref="T38:V38"/>
    <mergeCell ref="W38:X38"/>
    <mergeCell ref="A35:B35"/>
    <mergeCell ref="C35:E35"/>
    <mergeCell ref="F35:H35"/>
    <mergeCell ref="J35:K35"/>
    <mergeCell ref="L35:M35"/>
    <mergeCell ref="O35:P35"/>
    <mergeCell ref="Q35:R35"/>
    <mergeCell ref="A34:B34"/>
    <mergeCell ref="C34:E34"/>
    <mergeCell ref="F34:H34"/>
    <mergeCell ref="J34:K34"/>
    <mergeCell ref="L34:M34"/>
    <mergeCell ref="T34:V34"/>
    <mergeCell ref="W34:X34"/>
    <mergeCell ref="T32:V32"/>
    <mergeCell ref="W32:X32"/>
    <mergeCell ref="A33:B33"/>
    <mergeCell ref="J33:K33"/>
    <mergeCell ref="L33:M33"/>
    <mergeCell ref="O33:P33"/>
    <mergeCell ref="Q33:R33"/>
    <mergeCell ref="T33:V33"/>
    <mergeCell ref="J32:K32"/>
    <mergeCell ref="L32:M32"/>
    <mergeCell ref="O32:P32"/>
    <mergeCell ref="Q32:R32"/>
    <mergeCell ref="W33:X33"/>
    <mergeCell ref="A32:E32"/>
    <mergeCell ref="F32:H32"/>
    <mergeCell ref="C33:H33"/>
    <mergeCell ref="O34:P34"/>
    <mergeCell ref="Q34:R34"/>
    <mergeCell ref="W26:X26"/>
    <mergeCell ref="W27:X27"/>
    <mergeCell ref="F25:H25"/>
    <mergeCell ref="J25:K25"/>
    <mergeCell ref="L25:M25"/>
    <mergeCell ref="O25:P25"/>
    <mergeCell ref="A29:B29"/>
    <mergeCell ref="J29:K29"/>
    <mergeCell ref="L29:M29"/>
    <mergeCell ref="O29:P29"/>
    <mergeCell ref="Q29:R29"/>
    <mergeCell ref="A28:B28"/>
    <mergeCell ref="C28:E28"/>
    <mergeCell ref="F28:H28"/>
    <mergeCell ref="J28:K28"/>
    <mergeCell ref="L28:M28"/>
    <mergeCell ref="T28:V28"/>
    <mergeCell ref="O28:P28"/>
    <mergeCell ref="Q28:R28"/>
    <mergeCell ref="A27:B27"/>
    <mergeCell ref="C27:E27"/>
    <mergeCell ref="F27:H27"/>
    <mergeCell ref="J27:K27"/>
    <mergeCell ref="L27:M27"/>
    <mergeCell ref="O27:P27"/>
    <mergeCell ref="Q27:R27"/>
    <mergeCell ref="T27:V27"/>
    <mergeCell ref="A26:B26"/>
    <mergeCell ref="C26:H26"/>
    <mergeCell ref="J26:K26"/>
    <mergeCell ref="L26:M26"/>
    <mergeCell ref="O26:P26"/>
    <mergeCell ref="Q26:R26"/>
    <mergeCell ref="T26:V26"/>
    <mergeCell ref="Q25:R25"/>
    <mergeCell ref="T22:V22"/>
    <mergeCell ref="W22:X22"/>
    <mergeCell ref="W23:X23"/>
    <mergeCell ref="T24:V24"/>
    <mergeCell ref="W24:X24"/>
    <mergeCell ref="O24:P24"/>
    <mergeCell ref="Q24:R24"/>
    <mergeCell ref="A25:E25"/>
    <mergeCell ref="T25:V25"/>
    <mergeCell ref="W25:X25"/>
    <mergeCell ref="T23:V23"/>
    <mergeCell ref="J22:K22"/>
    <mergeCell ref="L22:M22"/>
    <mergeCell ref="O22:P22"/>
    <mergeCell ref="Q22:R22"/>
    <mergeCell ref="C22:E22"/>
    <mergeCell ref="F22:H22"/>
    <mergeCell ref="Q20:R20"/>
    <mergeCell ref="C23:D23"/>
    <mergeCell ref="F23:G23"/>
    <mergeCell ref="T20:V20"/>
    <mergeCell ref="W20:X20"/>
    <mergeCell ref="J21:K21"/>
    <mergeCell ref="L21:M21"/>
    <mergeCell ref="O21:P21"/>
    <mergeCell ref="Q21:R21"/>
    <mergeCell ref="T21:V21"/>
    <mergeCell ref="W21:X21"/>
    <mergeCell ref="C21:E21"/>
    <mergeCell ref="F21:H21"/>
    <mergeCell ref="O23:P23"/>
    <mergeCell ref="Q23:R23"/>
    <mergeCell ref="I23:M24"/>
    <mergeCell ref="A20:B20"/>
    <mergeCell ref="J20:K20"/>
    <mergeCell ref="L20:M20"/>
    <mergeCell ref="O20:P20"/>
    <mergeCell ref="F20:H20"/>
    <mergeCell ref="C19:H19"/>
    <mergeCell ref="O18:P18"/>
    <mergeCell ref="A17:B17"/>
    <mergeCell ref="O17:P17"/>
    <mergeCell ref="O19:P19"/>
    <mergeCell ref="Q19:R19"/>
    <mergeCell ref="T19:V19"/>
    <mergeCell ref="W19:X19"/>
    <mergeCell ref="C7:H7"/>
    <mergeCell ref="I7:M7"/>
    <mergeCell ref="J12:K12"/>
    <mergeCell ref="J19:K19"/>
    <mergeCell ref="L19:M19"/>
    <mergeCell ref="C17:D17"/>
    <mergeCell ref="F17:G17"/>
    <mergeCell ref="A18:E18"/>
    <mergeCell ref="F18:H18"/>
    <mergeCell ref="J18:K18"/>
    <mergeCell ref="L18:M18"/>
    <mergeCell ref="A16:B16"/>
    <mergeCell ref="C16:D16"/>
    <mergeCell ref="F16:G16"/>
    <mergeCell ref="A13:B13"/>
    <mergeCell ref="W16:X16"/>
    <mergeCell ref="O11:P11"/>
    <mergeCell ref="A15:B15"/>
    <mergeCell ref="C15:E15"/>
    <mergeCell ref="F15:H15"/>
    <mergeCell ref="J8:K8"/>
    <mergeCell ref="L8:M8"/>
    <mergeCell ref="O8:P8"/>
    <mergeCell ref="O16:P16"/>
    <mergeCell ref="Q16:R16"/>
    <mergeCell ref="T16:V16"/>
    <mergeCell ref="C13:E13"/>
    <mergeCell ref="F13:H13"/>
    <mergeCell ref="J13:K13"/>
    <mergeCell ref="O15:P15"/>
    <mergeCell ref="I16:M17"/>
    <mergeCell ref="T17:V17"/>
    <mergeCell ref="J15:K15"/>
    <mergeCell ref="L15:M15"/>
    <mergeCell ref="L13:M13"/>
    <mergeCell ref="O12:P12"/>
    <mergeCell ref="J9:K9"/>
    <mergeCell ref="L9:M9"/>
    <mergeCell ref="J10:K10"/>
    <mergeCell ref="L10:M10"/>
    <mergeCell ref="J11:K11"/>
    <mergeCell ref="L11:M11"/>
    <mergeCell ref="W12:X12"/>
    <mergeCell ref="Q8:R8"/>
    <mergeCell ref="T8:V8"/>
    <mergeCell ref="T18:V18"/>
    <mergeCell ref="W18:X18"/>
    <mergeCell ref="Q15:R15"/>
    <mergeCell ref="T15:V15"/>
    <mergeCell ref="W15:X15"/>
    <mergeCell ref="Q18:R18"/>
    <mergeCell ref="Q17:R17"/>
    <mergeCell ref="W17:X17"/>
    <mergeCell ref="Q11:R11"/>
    <mergeCell ref="Q12:R12"/>
    <mergeCell ref="A1:X1"/>
    <mergeCell ref="A2:X2"/>
    <mergeCell ref="A7:B7"/>
    <mergeCell ref="E4:L4"/>
    <mergeCell ref="S4:X4"/>
    <mergeCell ref="C5:F5"/>
    <mergeCell ref="H5:J5"/>
    <mergeCell ref="A14:B14"/>
    <mergeCell ref="C14:E14"/>
    <mergeCell ref="F14:H14"/>
    <mergeCell ref="J14:K14"/>
    <mergeCell ref="L14:M14"/>
    <mergeCell ref="T14:V14"/>
    <mergeCell ref="W14:X14"/>
    <mergeCell ref="W8:X8"/>
    <mergeCell ref="Q13:R13"/>
    <mergeCell ref="T13:V13"/>
    <mergeCell ref="W13:X13"/>
    <mergeCell ref="O14:P14"/>
    <mergeCell ref="Q14:R14"/>
    <mergeCell ref="O13:P13"/>
    <mergeCell ref="L12:M12"/>
    <mergeCell ref="N7:R7"/>
    <mergeCell ref="S7:X7"/>
    <mergeCell ref="W28:X28"/>
    <mergeCell ref="C29:E29"/>
    <mergeCell ref="F29:H29"/>
    <mergeCell ref="C31:D31"/>
    <mergeCell ref="F31:G31"/>
    <mergeCell ref="A31:B31"/>
    <mergeCell ref="A30:B30"/>
    <mergeCell ref="C30:D30"/>
    <mergeCell ref="F30:G30"/>
    <mergeCell ref="O30:P30"/>
    <mergeCell ref="Q30:R30"/>
    <mergeCell ref="T30:V30"/>
    <mergeCell ref="W30:X30"/>
    <mergeCell ref="O31:P31"/>
    <mergeCell ref="Q31:R31"/>
    <mergeCell ref="T31:V31"/>
    <mergeCell ref="W31:X31"/>
    <mergeCell ref="T29:V29"/>
    <mergeCell ref="W29:X29"/>
    <mergeCell ref="I30:M31"/>
    <mergeCell ref="A44:B44"/>
    <mergeCell ref="C44:D44"/>
    <mergeCell ref="F44:G44"/>
    <mergeCell ref="A43:B43"/>
    <mergeCell ref="C43:E43"/>
    <mergeCell ref="F43:H43"/>
    <mergeCell ref="A42:B42"/>
    <mergeCell ref="A8:B8"/>
    <mergeCell ref="A24:B24"/>
    <mergeCell ref="C24:D24"/>
    <mergeCell ref="F24:G24"/>
    <mergeCell ref="A21:B21"/>
    <mergeCell ref="A23:B23"/>
    <mergeCell ref="C20:E20"/>
    <mergeCell ref="A22:B22"/>
    <mergeCell ref="A38:B38"/>
    <mergeCell ref="C38:D38"/>
    <mergeCell ref="F38:G38"/>
    <mergeCell ref="A41:B41"/>
    <mergeCell ref="A40:B40"/>
    <mergeCell ref="C9:H12"/>
    <mergeCell ref="C8:E8"/>
    <mergeCell ref="F8:H8"/>
    <mergeCell ref="A19:B19"/>
    <mergeCell ref="F39:H39"/>
    <mergeCell ref="C40:H40"/>
    <mergeCell ref="C41:E41"/>
    <mergeCell ref="F41:H41"/>
    <mergeCell ref="C42:E42"/>
    <mergeCell ref="F42:H42"/>
    <mergeCell ref="I44:M45"/>
    <mergeCell ref="T44:V44"/>
    <mergeCell ref="W44:X44"/>
    <mergeCell ref="J40:K40"/>
    <mergeCell ref="L40:M40"/>
    <mergeCell ref="O40:P40"/>
    <mergeCell ref="Q40:R40"/>
    <mergeCell ref="T40:V40"/>
    <mergeCell ref="T42:V42"/>
    <mergeCell ref="W42:X42"/>
    <mergeCell ref="J43:K43"/>
    <mergeCell ref="L43:M43"/>
    <mergeCell ref="O43:P43"/>
    <mergeCell ref="A39:E39"/>
    <mergeCell ref="W40:X40"/>
    <mergeCell ref="J41:K41"/>
    <mergeCell ref="L41:M41"/>
    <mergeCell ref="O41:P41"/>
    <mergeCell ref="Q43:R43"/>
    <mergeCell ref="T43:V43"/>
    <mergeCell ref="J42:K42"/>
    <mergeCell ref="L42:M42"/>
    <mergeCell ref="O42:P42"/>
    <mergeCell ref="Q42:R42"/>
    <mergeCell ref="W43:X43"/>
    <mergeCell ref="O44:P44"/>
    <mergeCell ref="Q44:R44"/>
  </mergeCells>
  <conditionalFormatting sqref="A14:B14">
    <cfRule type="expression" dxfId="39" priority="13">
      <formula>$Y14 ="PLEASE ENTER DATE FOR INCURRED EXPENSE"</formula>
    </cfRule>
  </conditionalFormatting>
  <conditionalFormatting sqref="A21:B21">
    <cfRule type="expression" dxfId="38" priority="12">
      <formula>$Y21 ="PLEASE ENTER DATE FOR INCURRED EXPENSE"</formula>
    </cfRule>
  </conditionalFormatting>
  <conditionalFormatting sqref="A28:B28">
    <cfRule type="expression" dxfId="37" priority="11">
      <formula>$Y28 ="PLEASE ENTER DATE FOR INCURRED EXPENSE"</formula>
    </cfRule>
  </conditionalFormatting>
  <conditionalFormatting sqref="A35:B35">
    <cfRule type="expression" dxfId="36" priority="10">
      <formula>$Y35 ="PLEASE ENTER DATE FOR INCURRED EXPENSE"</formula>
    </cfRule>
  </conditionalFormatting>
  <conditionalFormatting sqref="A42:B42">
    <cfRule type="expression" dxfId="35" priority="9">
      <formula>$Y42 ="PLEASE ENTER DATE FOR INCURRED EXPENSE"</formula>
    </cfRule>
  </conditionalFormatting>
  <conditionalFormatting sqref="C19:H19">
    <cfRule type="expression" dxfId="34" priority="27">
      <formula>$Y14="PLEASE ENTER DATE FOR INCURRED EXPENSE"</formula>
    </cfRule>
    <cfRule type="expression" dxfId="33" priority="28">
      <formula>$Y19 ="PLEASE COMPLETE REASON FOR TRIP"</formula>
    </cfRule>
  </conditionalFormatting>
  <conditionalFormatting sqref="C26:H26">
    <cfRule type="expression" dxfId="32" priority="7">
      <formula>$Y21="PLEASE ENTER DATE FOR INCURRED EXPENSE"</formula>
    </cfRule>
    <cfRule type="expression" dxfId="31" priority="8">
      <formula>$Y26 ="PLEASE COMPLETE REASON FOR TRIP"</formula>
    </cfRule>
  </conditionalFormatting>
  <conditionalFormatting sqref="C33:H33">
    <cfRule type="expression" dxfId="30" priority="5">
      <formula>$Y28="PLEASE ENTER DATE FOR INCURRED EXPENSE"</formula>
    </cfRule>
    <cfRule type="expression" dxfId="29" priority="6">
      <formula>$Y33 ="PLEASE COMPLETE REASON FOR TRIP"</formula>
    </cfRule>
  </conditionalFormatting>
  <conditionalFormatting sqref="C40:H40">
    <cfRule type="expression" dxfId="28" priority="3">
      <formula>$Y35="PLEASE ENTER DATE FOR INCURRED EXPENSE"</formula>
    </cfRule>
    <cfRule type="expression" dxfId="27" priority="4">
      <formula>$Y40 ="PLEASE COMPLETE REASON FOR TRIP"</formula>
    </cfRule>
  </conditionalFormatting>
  <conditionalFormatting sqref="C47:H47">
    <cfRule type="expression" dxfId="26" priority="1">
      <formula>$Y42="PLEASE ENTER DATE FOR INCURRED EXPENSE"</formula>
    </cfRule>
    <cfRule type="expression" dxfId="25" priority="2">
      <formula>$Y47 ="PLEASE COMPLETE REASON FOR TRIP"</formula>
    </cfRule>
  </conditionalFormatting>
  <conditionalFormatting sqref="J18:K18">
    <cfRule type="cellIs" dxfId="24" priority="33" operator="equal">
      <formula>FALSE</formula>
    </cfRule>
  </conditionalFormatting>
  <conditionalFormatting sqref="J25:K25">
    <cfRule type="cellIs" dxfId="23" priority="32" operator="equal">
      <formula>FALSE</formula>
    </cfRule>
  </conditionalFormatting>
  <conditionalFormatting sqref="J32:K32">
    <cfRule type="cellIs" dxfId="22" priority="31" operator="equal">
      <formula>FALSE</formula>
    </cfRule>
  </conditionalFormatting>
  <conditionalFormatting sqref="J39:K39">
    <cfRule type="cellIs" dxfId="21" priority="30" operator="equal">
      <formula>FALSE</formula>
    </cfRule>
  </conditionalFormatting>
  <conditionalFormatting sqref="J46:K46">
    <cfRule type="cellIs" dxfId="20" priority="29" operator="equal">
      <formula>FALSE</formula>
    </cfRule>
  </conditionalFormatting>
  <dataValidations xWindow="148" yWindow="649" count="5">
    <dataValidation type="list" allowBlank="1" showInputMessage="1" showErrorMessage="1" sqref="H30:H31 E30:E31 H16:H17 H23:H24 E23:E24 E16:E17 H37:H38 E37:E38 H44:H45 E44:E45" xr:uid="{00000000-0002-0000-0600-000003000000}">
      <formula1>"a.m., p.m."</formula1>
    </dataValidation>
    <dataValidation allowBlank="1" showInputMessage="1" showErrorMessage="1" prompt="Time must be entered in h:mm format." sqref="C30:C31 D30 D16 F23:G24 C23:C24 F16:G17 C16:C17 D23 F30:G31 C37:C38 D37 F37:G38 C44:C45 D44 F44:G45" xr:uid="{00000000-0002-0000-0600-000004000000}"/>
    <dataValidation type="list" allowBlank="1" showInputMessage="1" showErrorMessage="1" promptTitle="Mode of Travel" prompt="Choose from the drop-down list." sqref="I37:I38" xr:uid="{00000000-0002-0000-0600-000005000000}">
      <formula1>"B, L, P, T, Pk, R, Tl"</formula1>
    </dataValidation>
    <dataValidation type="date" operator="greaterThanOrEqual" allowBlank="1" showInputMessage="1" showErrorMessage="1" prompt="Travel end date -mm/dd/yy" sqref="G5:H5" xr:uid="{00000000-0002-0000-0600-000008000000}">
      <formula1>36892</formula1>
    </dataValidation>
    <dataValidation type="date" operator="greaterThanOrEqual" allowBlank="1" showInputMessage="1" showErrorMessage="1" prompt="Travel begin date -mm/dd/yy" sqref="C5" xr:uid="{00000000-0002-0000-0600-000009000000}">
      <formula1>36892</formula1>
    </dataValidation>
  </dataValidations>
  <printOptions horizontalCentered="1"/>
  <pageMargins left="0.2" right="0.2" top="0.2" bottom="0.2" header="0.05" footer="0.05"/>
  <pageSetup scale="74" orientation="portrait" r:id="rId1"/>
  <headerFooter>
    <oddFooter>&amp;R&amp;A</oddFooter>
  </headerFooter>
  <extLst>
    <ext xmlns:x14="http://schemas.microsoft.com/office/spreadsheetml/2009/9/main" uri="{CCE6A557-97BC-4b89-ADB6-D9C93CAAB3DF}">
      <x14:dataValidations xmlns:xm="http://schemas.microsoft.com/office/excel/2006/main" xWindow="148" yWindow="649" count="7">
        <x14:dataValidation type="list" allowBlank="1" showErrorMessage="1" prompt="You MUST include travel times in order to claim meals." xr:uid="{903F7403-034E-4B77-BEFA-55A7F5956533}">
          <x14:formula1>
            <xm:f>Lookups!$E$4</xm:f>
          </x14:formula1>
          <xm:sqref>Q16:R16 Q23:R23 Q30:R30 Q37:R37 Q44:R44</xm:sqref>
        </x14:dataValidation>
        <x14:dataValidation type="list" allowBlank="1" showErrorMessage="1" xr:uid="{29940B9F-1314-46AF-981E-3E7E733BD926}">
          <x14:formula1>
            <xm:f>Lookups!$E$3</xm:f>
          </x14:formula1>
          <xm:sqref>Q15:R15 Q22:R22 Q29:R29 Q36:R36 Q43:R43</xm:sqref>
        </x14:dataValidation>
        <x14:dataValidation type="list" allowBlank="1" showInputMessage="1" showErrorMessage="1" xr:uid="{FA7F86C9-EE0A-463D-AF7C-E87FF7BC6870}">
          <x14:formula1>
            <xm:f>Lookups!$E$2</xm:f>
          </x14:formula1>
          <xm:sqref>Q14:R14 Q21:R21 Q28:R28 Q35:R35 Q42:R42</xm:sqref>
        </x14:dataValidation>
        <x14:dataValidation type="list" allowBlank="1" showErrorMessage="1" xr:uid="{080069A0-BA45-40EF-8298-BB40D6E1027A}">
          <x14:formula1>
            <xm:f>Lookups!$B$4</xm:f>
          </x14:formula1>
          <xm:sqref>O16:P16 O23:P23 O30:P30 O37:P37 O44:P44</xm:sqref>
        </x14:dataValidation>
        <x14:dataValidation type="list" allowBlank="1" showErrorMessage="1" xr:uid="{C2B1B4BE-92C5-45BE-B8AE-D3DDD0DA6373}">
          <x14:formula1>
            <xm:f>Lookups!$B$3</xm:f>
          </x14:formula1>
          <xm:sqref>O15:P15 O22:P22 O29:P29 O36:P36 O43:P43</xm:sqref>
        </x14:dataValidation>
        <x14:dataValidation type="list" allowBlank="1" xr:uid="{F1FF7BDD-4401-49FD-A70E-006B867F6933}">
          <x14:formula1>
            <xm:f>Lookups!$B$2</xm:f>
          </x14:formula1>
          <xm:sqref>O14:P14 O21:P21 O28:P28 O35:P35 O42:P42</xm:sqref>
        </x14:dataValidation>
        <x14:dataValidation type="list" allowBlank="1" showInputMessage="1" showErrorMessage="1" xr:uid="{81B98063-B185-496D-8038-90F3E8537351}">
          <x14:formula1>
            <xm:f>Lookups!$J$2:$J$18</xm:f>
          </x14:formula1>
          <xm:sqref>T35:V37 T42:V44 T21:V23 T28:V30 T14:V16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pageSetUpPr fitToPage="1"/>
  </sheetPr>
  <dimension ref="A1:Y80"/>
  <sheetViews>
    <sheetView zoomScaleNormal="100" workbookViewId="0">
      <selection activeCell="F14" sqref="F14:H14"/>
    </sheetView>
  </sheetViews>
  <sheetFormatPr defaultColWidth="9.109375" defaultRowHeight="13.8" x14ac:dyDescent="0.25"/>
  <cols>
    <col min="1" max="2" width="5.6640625" style="15" customWidth="1"/>
    <col min="3" max="4" width="6.6640625" style="15" customWidth="1"/>
    <col min="5" max="24" width="5.6640625" style="15" customWidth="1"/>
    <col min="25" max="36" width="4.109375" style="15" customWidth="1"/>
    <col min="37" max="16384" width="9.109375" style="15"/>
  </cols>
  <sheetData>
    <row r="1" spans="1:25" s="70" customFormat="1" ht="18" customHeight="1" x14ac:dyDescent="0.3">
      <c r="A1" s="384" t="s">
        <v>1</v>
      </c>
      <c r="B1" s="384"/>
      <c r="C1" s="384"/>
      <c r="D1" s="384"/>
      <c r="E1" s="384"/>
      <c r="F1" s="384"/>
      <c r="G1" s="384"/>
      <c r="H1" s="384"/>
      <c r="I1" s="384"/>
      <c r="J1" s="384"/>
      <c r="K1" s="384"/>
      <c r="L1" s="384"/>
      <c r="M1" s="384"/>
      <c r="N1" s="384"/>
      <c r="O1" s="384"/>
      <c r="P1" s="384"/>
      <c r="Q1" s="384"/>
      <c r="R1" s="384"/>
      <c r="S1" s="384"/>
      <c r="T1" s="384"/>
      <c r="U1" s="384"/>
      <c r="V1" s="384"/>
      <c r="W1" s="384"/>
      <c r="X1" s="384"/>
    </row>
    <row r="2" spans="1:25" s="71" customFormat="1" ht="18" customHeight="1" x14ac:dyDescent="0.3">
      <c r="A2" s="384" t="s">
        <v>2</v>
      </c>
      <c r="B2" s="384"/>
      <c r="C2" s="384"/>
      <c r="D2" s="384"/>
      <c r="E2" s="384"/>
      <c r="F2" s="384"/>
      <c r="G2" s="384"/>
      <c r="H2" s="384"/>
      <c r="I2" s="384"/>
      <c r="J2" s="384"/>
      <c r="K2" s="384"/>
      <c r="L2" s="384"/>
      <c r="M2" s="384"/>
      <c r="N2" s="384"/>
      <c r="O2" s="384"/>
      <c r="P2" s="384"/>
      <c r="Q2" s="384"/>
      <c r="R2" s="384"/>
      <c r="S2" s="384"/>
      <c r="T2" s="384"/>
      <c r="U2" s="384"/>
      <c r="V2" s="384"/>
      <c r="W2" s="384"/>
      <c r="X2" s="384"/>
    </row>
    <row r="3" spans="1:25" ht="9" customHeight="1" x14ac:dyDescent="0.25">
      <c r="A3" s="72"/>
      <c r="B3" s="72"/>
      <c r="C3" s="72"/>
      <c r="D3" s="72"/>
      <c r="E3" s="72"/>
      <c r="F3" s="72"/>
      <c r="G3" s="72"/>
      <c r="H3" s="72"/>
      <c r="I3" s="72"/>
      <c r="J3" s="72"/>
      <c r="K3" s="72"/>
      <c r="L3" s="72"/>
      <c r="M3" s="72"/>
      <c r="N3" s="72"/>
      <c r="O3" s="72"/>
      <c r="P3" s="72"/>
      <c r="Q3" s="72"/>
      <c r="R3" s="72"/>
      <c r="S3" s="72"/>
      <c r="T3" s="72"/>
      <c r="U3" s="72"/>
      <c r="V3" s="72"/>
      <c r="W3" s="72"/>
      <c r="X3" s="72"/>
    </row>
    <row r="4" spans="1:25" s="73" customFormat="1" ht="18" customHeight="1" x14ac:dyDescent="0.25">
      <c r="A4" s="69" t="s">
        <v>27</v>
      </c>
      <c r="B4" s="69"/>
      <c r="C4" s="69"/>
      <c r="D4" s="69"/>
      <c r="E4" s="528">
        <f>'Page 1'!F16</f>
        <v>0</v>
      </c>
      <c r="F4" s="529"/>
      <c r="G4" s="529"/>
      <c r="H4" s="529"/>
      <c r="I4" s="529"/>
      <c r="J4" s="529"/>
      <c r="K4" s="529"/>
      <c r="L4" s="529"/>
      <c r="M4" s="69"/>
      <c r="N4" s="69" t="s">
        <v>57</v>
      </c>
      <c r="P4" s="69"/>
      <c r="Q4" s="69"/>
      <c r="R4" s="69"/>
      <c r="S4" s="529">
        <f>'Page 1'!R16</f>
        <v>0</v>
      </c>
      <c r="T4" s="529"/>
      <c r="U4" s="529"/>
      <c r="V4" s="529"/>
      <c r="W4" s="529"/>
      <c r="X4" s="529"/>
    </row>
    <row r="5" spans="1:25" s="73" customFormat="1" ht="18" customHeight="1" x14ac:dyDescent="0.3">
      <c r="A5" s="69" t="s">
        <v>22</v>
      </c>
      <c r="B5" s="69"/>
      <c r="C5" s="533">
        <f>'Page 1'!Q10</f>
        <v>0</v>
      </c>
      <c r="D5" s="533"/>
      <c r="E5" s="533"/>
      <c r="F5" s="533"/>
      <c r="G5" s="74" t="s">
        <v>6</v>
      </c>
      <c r="H5" s="533">
        <f>'Page 1'!V10</f>
        <v>0</v>
      </c>
      <c r="I5" s="533"/>
      <c r="J5" s="533"/>
      <c r="K5" s="69"/>
      <c r="L5" s="69"/>
      <c r="M5" s="69" t="s">
        <v>28</v>
      </c>
      <c r="N5" s="69"/>
      <c r="O5" s="75">
        <v>8</v>
      </c>
      <c r="P5" s="69"/>
      <c r="Q5" s="69"/>
      <c r="R5" s="69"/>
      <c r="S5" s="69"/>
      <c r="T5" s="69"/>
      <c r="U5" s="69"/>
      <c r="V5" s="69"/>
      <c r="W5" s="69"/>
      <c r="X5" s="69"/>
    </row>
    <row r="6" spans="1:25" ht="9" customHeight="1" thickBot="1" x14ac:dyDescent="0.3">
      <c r="A6" s="11"/>
      <c r="B6" s="11"/>
      <c r="C6" s="11"/>
      <c r="D6" s="11"/>
      <c r="E6" s="11"/>
      <c r="F6" s="11"/>
      <c r="G6" s="11"/>
      <c r="H6" s="11"/>
      <c r="I6" s="11"/>
      <c r="J6" s="11"/>
      <c r="K6" s="11"/>
      <c r="L6" s="11"/>
      <c r="M6" s="11"/>
      <c r="N6" s="11"/>
      <c r="O6" s="11"/>
      <c r="P6" s="11"/>
      <c r="Q6" s="11"/>
      <c r="R6" s="11"/>
      <c r="S6" s="11"/>
      <c r="T6" s="11"/>
      <c r="U6" s="11"/>
      <c r="V6" s="11"/>
      <c r="W6" s="11"/>
      <c r="X6" s="11"/>
    </row>
    <row r="7" spans="1:25" s="73" customFormat="1" ht="20.100000000000001" customHeight="1" x14ac:dyDescent="0.25">
      <c r="A7" s="530"/>
      <c r="B7" s="531"/>
      <c r="C7" s="505" t="s">
        <v>29</v>
      </c>
      <c r="D7" s="506"/>
      <c r="E7" s="506"/>
      <c r="F7" s="506"/>
      <c r="G7" s="506"/>
      <c r="H7" s="508"/>
      <c r="I7" s="532" t="s">
        <v>30</v>
      </c>
      <c r="J7" s="506"/>
      <c r="K7" s="506"/>
      <c r="L7" s="506"/>
      <c r="M7" s="508"/>
      <c r="N7" s="532" t="s">
        <v>31</v>
      </c>
      <c r="O7" s="506"/>
      <c r="P7" s="506"/>
      <c r="Q7" s="506"/>
      <c r="R7" s="508"/>
      <c r="S7" s="532" t="s">
        <v>32</v>
      </c>
      <c r="T7" s="506"/>
      <c r="U7" s="506"/>
      <c r="V7" s="506"/>
      <c r="W7" s="506"/>
      <c r="X7" s="508"/>
    </row>
    <row r="8" spans="1:25" s="73" customFormat="1" ht="20.100000000000001" customHeight="1" thickBot="1" x14ac:dyDescent="0.3">
      <c r="A8" s="534" t="s">
        <v>33</v>
      </c>
      <c r="B8" s="535"/>
      <c r="C8" s="536" t="s">
        <v>34</v>
      </c>
      <c r="D8" s="537"/>
      <c r="E8" s="538"/>
      <c r="F8" s="536" t="s">
        <v>35</v>
      </c>
      <c r="G8" s="537"/>
      <c r="H8" s="539"/>
      <c r="I8" s="76">
        <v>1</v>
      </c>
      <c r="J8" s="536" t="s">
        <v>36</v>
      </c>
      <c r="K8" s="538"/>
      <c r="L8" s="536" t="s">
        <v>37</v>
      </c>
      <c r="M8" s="539"/>
      <c r="N8" s="76">
        <v>2</v>
      </c>
      <c r="O8" s="536" t="s">
        <v>36</v>
      </c>
      <c r="P8" s="538"/>
      <c r="Q8" s="536" t="s">
        <v>38</v>
      </c>
      <c r="R8" s="539"/>
      <c r="S8" s="76">
        <v>3</v>
      </c>
      <c r="T8" s="536" t="s">
        <v>39</v>
      </c>
      <c r="U8" s="537"/>
      <c r="V8" s="538"/>
      <c r="W8" s="536" t="s">
        <v>24</v>
      </c>
      <c r="X8" s="539"/>
    </row>
    <row r="9" spans="1:25" s="83" customFormat="1" ht="18" customHeight="1" x14ac:dyDescent="0.25">
      <c r="A9" s="77"/>
      <c r="B9" s="78"/>
      <c r="C9" s="553" t="s">
        <v>51</v>
      </c>
      <c r="D9" s="553"/>
      <c r="E9" s="553"/>
      <c r="F9" s="553"/>
      <c r="G9" s="553"/>
      <c r="H9" s="554"/>
      <c r="I9" s="79" t="s">
        <v>40</v>
      </c>
      <c r="J9" s="559">
        <f>'Page 7'!J48:K48</f>
        <v>0</v>
      </c>
      <c r="K9" s="560"/>
      <c r="L9" s="559">
        <f>'Page 7'!L48:M48</f>
        <v>0</v>
      </c>
      <c r="M9" s="560"/>
      <c r="N9" s="80"/>
      <c r="O9" s="81"/>
      <c r="P9" s="81"/>
      <c r="Q9" s="81"/>
      <c r="R9" s="82"/>
      <c r="S9" s="80"/>
      <c r="T9" s="81"/>
      <c r="U9" s="81"/>
      <c r="V9" s="81"/>
      <c r="W9" s="81"/>
      <c r="X9" s="82"/>
    </row>
    <row r="10" spans="1:25" s="83" customFormat="1" ht="18" customHeight="1" x14ac:dyDescent="0.25">
      <c r="A10" s="84"/>
      <c r="B10" s="85"/>
      <c r="C10" s="555"/>
      <c r="D10" s="555"/>
      <c r="E10" s="555"/>
      <c r="F10" s="555"/>
      <c r="G10" s="555"/>
      <c r="H10" s="556"/>
      <c r="I10" s="86" t="s">
        <v>95</v>
      </c>
      <c r="J10" s="546">
        <f>'Page 7'!J49:K49</f>
        <v>0</v>
      </c>
      <c r="K10" s="547"/>
      <c r="L10" s="546">
        <f>'Page 7'!L49:M49</f>
        <v>0</v>
      </c>
      <c r="M10" s="547"/>
      <c r="N10" s="87"/>
      <c r="O10" s="88"/>
      <c r="P10" s="88"/>
      <c r="Q10" s="88"/>
      <c r="R10" s="89"/>
      <c r="S10" s="90"/>
      <c r="T10" s="91"/>
      <c r="U10" s="91"/>
      <c r="V10" s="91"/>
      <c r="W10" s="91"/>
      <c r="X10" s="92"/>
    </row>
    <row r="11" spans="1:25" s="83" customFormat="1" ht="18" customHeight="1" x14ac:dyDescent="0.25">
      <c r="A11" s="84"/>
      <c r="B11" s="85"/>
      <c r="C11" s="555"/>
      <c r="D11" s="555"/>
      <c r="E11" s="555"/>
      <c r="F11" s="555"/>
      <c r="G11" s="555"/>
      <c r="H11" s="556"/>
      <c r="I11" s="93"/>
      <c r="J11" s="546">
        <f>'Page 7'!J50:K50</f>
        <v>0</v>
      </c>
      <c r="K11" s="547"/>
      <c r="L11" s="546">
        <f>'Page 7'!L50:M50</f>
        <v>0</v>
      </c>
      <c r="M11" s="547"/>
      <c r="N11" s="86" t="s">
        <v>52</v>
      </c>
      <c r="O11" s="546">
        <f>'Page 7'!O48:P48</f>
        <v>0</v>
      </c>
      <c r="P11" s="547"/>
      <c r="Q11" s="546">
        <f>'Page 7'!Q48:R48</f>
        <v>0</v>
      </c>
      <c r="R11" s="547"/>
      <c r="S11" s="90"/>
      <c r="T11" s="91"/>
      <c r="U11" s="91"/>
      <c r="V11" s="91"/>
      <c r="W11" s="88"/>
      <c r="X11" s="89"/>
    </row>
    <row r="12" spans="1:25" s="83" customFormat="1" ht="18" customHeight="1" thickBot="1" x14ac:dyDescent="0.3">
      <c r="A12" s="94"/>
      <c r="B12" s="95"/>
      <c r="C12" s="557"/>
      <c r="D12" s="557"/>
      <c r="E12" s="557"/>
      <c r="F12" s="557"/>
      <c r="G12" s="557"/>
      <c r="H12" s="558"/>
      <c r="I12" s="96" t="s">
        <v>96</v>
      </c>
      <c r="J12" s="549">
        <f>'Page 7'!J51:K51</f>
        <v>0</v>
      </c>
      <c r="K12" s="550"/>
      <c r="L12" s="544">
        <f>'Page 7'!L51:M51</f>
        <v>0</v>
      </c>
      <c r="M12" s="545"/>
      <c r="N12" s="96" t="s">
        <v>48</v>
      </c>
      <c r="O12" s="549">
        <f>'Page 7'!O49:P49</f>
        <v>0</v>
      </c>
      <c r="P12" s="550"/>
      <c r="Q12" s="549">
        <f>'Page 7'!Q49:R49</f>
        <v>0</v>
      </c>
      <c r="R12" s="550"/>
      <c r="S12" s="97"/>
      <c r="T12" s="98"/>
      <c r="U12" s="98"/>
      <c r="V12" s="99"/>
      <c r="W12" s="549">
        <f>'Page 7'!W49:X49</f>
        <v>0</v>
      </c>
      <c r="X12" s="552"/>
    </row>
    <row r="13" spans="1:25" s="73" customFormat="1" ht="20.100000000000001" customHeight="1" x14ac:dyDescent="0.25">
      <c r="A13" s="573" t="s">
        <v>33</v>
      </c>
      <c r="B13" s="504"/>
      <c r="C13" s="505" t="s">
        <v>34</v>
      </c>
      <c r="D13" s="506"/>
      <c r="E13" s="507"/>
      <c r="F13" s="505" t="s">
        <v>35</v>
      </c>
      <c r="G13" s="506"/>
      <c r="H13" s="508"/>
      <c r="I13" s="100"/>
      <c r="J13" s="505" t="s">
        <v>36</v>
      </c>
      <c r="K13" s="507"/>
      <c r="L13" s="505" t="s">
        <v>37</v>
      </c>
      <c r="M13" s="508"/>
      <c r="N13" s="101"/>
      <c r="O13" s="505" t="s">
        <v>36</v>
      </c>
      <c r="P13" s="507"/>
      <c r="Q13" s="505" t="s">
        <v>38</v>
      </c>
      <c r="R13" s="508"/>
      <c r="S13" s="101"/>
      <c r="T13" s="505" t="s">
        <v>39</v>
      </c>
      <c r="U13" s="506"/>
      <c r="V13" s="507"/>
      <c r="W13" s="505" t="s">
        <v>24</v>
      </c>
      <c r="X13" s="508"/>
    </row>
    <row r="14" spans="1:25" s="73" customFormat="1" ht="20.100000000000001" customHeight="1" x14ac:dyDescent="0.25">
      <c r="A14" s="435"/>
      <c r="B14" s="436"/>
      <c r="C14" s="437"/>
      <c r="D14" s="438"/>
      <c r="E14" s="439"/>
      <c r="F14" s="437"/>
      <c r="G14" s="438"/>
      <c r="H14" s="440"/>
      <c r="I14" s="101" t="s">
        <v>40</v>
      </c>
      <c r="J14" s="441"/>
      <c r="K14" s="442"/>
      <c r="L14" s="441"/>
      <c r="M14" s="499"/>
      <c r="N14" s="101" t="s">
        <v>41</v>
      </c>
      <c r="O14" s="441"/>
      <c r="P14" s="498"/>
      <c r="Q14" s="441"/>
      <c r="R14" s="499"/>
      <c r="S14" s="102"/>
      <c r="T14" s="500"/>
      <c r="U14" s="501"/>
      <c r="V14" s="502"/>
      <c r="W14" s="441"/>
      <c r="X14" s="499"/>
      <c r="Y14" s="38" t="str">
        <f>IF(AND((J19+L19+O19+Q19+W19)&gt;0,A14=0),"PLEASE ENTER DATE FOR INCURRED EXPENSE","")</f>
        <v/>
      </c>
    </row>
    <row r="15" spans="1:25" s="73" customFormat="1" ht="20.100000000000001" customHeight="1" x14ac:dyDescent="0.25">
      <c r="A15" s="446"/>
      <c r="B15" s="447"/>
      <c r="C15" s="437"/>
      <c r="D15" s="438"/>
      <c r="E15" s="439"/>
      <c r="F15" s="437"/>
      <c r="G15" s="438"/>
      <c r="H15" s="440"/>
      <c r="I15" s="101" t="s">
        <v>95</v>
      </c>
      <c r="J15" s="441"/>
      <c r="K15" s="442"/>
      <c r="L15" s="441"/>
      <c r="M15" s="499"/>
      <c r="N15" s="101" t="s">
        <v>42</v>
      </c>
      <c r="O15" s="441"/>
      <c r="P15" s="498"/>
      <c r="Q15" s="441"/>
      <c r="R15" s="499"/>
      <c r="S15" s="102"/>
      <c r="T15" s="500"/>
      <c r="U15" s="501"/>
      <c r="V15" s="502"/>
      <c r="W15" s="441"/>
      <c r="X15" s="499"/>
    </row>
    <row r="16" spans="1:25" s="73" customFormat="1" ht="20.100000000000001" customHeight="1" x14ac:dyDescent="0.25">
      <c r="A16" s="431" t="s">
        <v>43</v>
      </c>
      <c r="B16" s="432"/>
      <c r="C16" s="433"/>
      <c r="D16" s="434"/>
      <c r="E16" s="136" t="s">
        <v>44</v>
      </c>
      <c r="F16" s="433"/>
      <c r="G16" s="434"/>
      <c r="H16" s="137" t="s">
        <v>44</v>
      </c>
      <c r="I16" s="491"/>
      <c r="J16" s="492"/>
      <c r="K16" s="492"/>
      <c r="L16" s="492"/>
      <c r="M16" s="493"/>
      <c r="N16" s="101" t="s">
        <v>45</v>
      </c>
      <c r="O16" s="441"/>
      <c r="P16" s="498"/>
      <c r="Q16" s="441"/>
      <c r="R16" s="499"/>
      <c r="S16" s="102"/>
      <c r="T16" s="500"/>
      <c r="U16" s="501"/>
      <c r="V16" s="502"/>
      <c r="W16" s="441"/>
      <c r="X16" s="499"/>
      <c r="Y16" s="32"/>
    </row>
    <row r="17" spans="1:25" s="73" customFormat="1" ht="21" customHeight="1" x14ac:dyDescent="0.25">
      <c r="A17" s="418" t="s">
        <v>46</v>
      </c>
      <c r="B17" s="419"/>
      <c r="C17" s="420"/>
      <c r="D17" s="421"/>
      <c r="E17" s="135" t="s">
        <v>47</v>
      </c>
      <c r="F17" s="420"/>
      <c r="G17" s="421"/>
      <c r="H17" s="137" t="s">
        <v>47</v>
      </c>
      <c r="I17" s="494"/>
      <c r="J17" s="495"/>
      <c r="K17" s="495"/>
      <c r="L17" s="496"/>
      <c r="M17" s="497"/>
      <c r="N17" s="103" t="s">
        <v>59</v>
      </c>
      <c r="O17" s="422">
        <f>SUM(O14:P16)</f>
        <v>0</v>
      </c>
      <c r="P17" s="479"/>
      <c r="Q17" s="422">
        <f>SUM(Q14:Q16)</f>
        <v>0</v>
      </c>
      <c r="R17" s="479"/>
      <c r="S17" s="104"/>
      <c r="T17" s="480"/>
      <c r="U17" s="481"/>
      <c r="V17" s="482"/>
      <c r="W17" s="483"/>
      <c r="X17" s="484"/>
      <c r="Y17" s="32" t="s">
        <v>223</v>
      </c>
    </row>
    <row r="18" spans="1:25" s="73" customFormat="1" ht="20.100000000000001" customHeight="1" x14ac:dyDescent="0.25">
      <c r="A18" s="443" t="s">
        <v>58</v>
      </c>
      <c r="B18" s="444"/>
      <c r="C18" s="444"/>
      <c r="D18" s="444"/>
      <c r="E18" s="445"/>
      <c r="F18" s="510"/>
      <c r="G18" s="510"/>
      <c r="H18" s="511"/>
      <c r="I18" s="105" t="s">
        <v>96</v>
      </c>
      <c r="J18" s="422" t="b">
        <f>IF('Page 1'!$Y$13=TRUE,F18*Lookups!$H$4,IF('Page 1'!$Z$13=TRUE,(F18*Lookups!$H$2)))</f>
        <v>0</v>
      </c>
      <c r="K18" s="423">
        <f t="shared" ref="K18" si="0">IF(J18&lt;101,J18*0.545,IF(J18&gt;100,(J18*0.33)))</f>
        <v>0</v>
      </c>
      <c r="L18" s="485"/>
      <c r="M18" s="486"/>
      <c r="N18" s="106" t="s">
        <v>48</v>
      </c>
      <c r="O18" s="483"/>
      <c r="P18" s="487"/>
      <c r="Q18" s="483"/>
      <c r="R18" s="484"/>
      <c r="S18" s="104"/>
      <c r="T18" s="488"/>
      <c r="U18" s="489"/>
      <c r="V18" s="490"/>
      <c r="W18" s="483"/>
      <c r="X18" s="484"/>
      <c r="Y18" s="32" t="s">
        <v>223</v>
      </c>
    </row>
    <row r="19" spans="1:25" s="73" customFormat="1" ht="21.9" customHeight="1" thickBot="1" x14ac:dyDescent="0.3">
      <c r="A19" s="424" t="s">
        <v>49</v>
      </c>
      <c r="B19" s="509"/>
      <c r="C19" s="426"/>
      <c r="D19" s="427"/>
      <c r="E19" s="427"/>
      <c r="F19" s="427"/>
      <c r="G19" s="427"/>
      <c r="H19" s="428"/>
      <c r="I19" s="107" t="s">
        <v>56</v>
      </c>
      <c r="J19" s="429">
        <f>SUM(J14,J15,J16,J17,J18)</f>
        <v>0</v>
      </c>
      <c r="K19" s="430"/>
      <c r="L19" s="429">
        <f>SUM(L14,L15,L16,L17)</f>
        <v>0</v>
      </c>
      <c r="M19" s="469"/>
      <c r="N19" s="107" t="s">
        <v>56</v>
      </c>
      <c r="O19" s="429">
        <f>SUM(O17,O18)</f>
        <v>0</v>
      </c>
      <c r="P19" s="470"/>
      <c r="Q19" s="471">
        <f>SUM(Q17,Q18)</f>
        <v>0</v>
      </c>
      <c r="R19" s="469"/>
      <c r="S19" s="107" t="s">
        <v>56</v>
      </c>
      <c r="T19" s="473"/>
      <c r="U19" s="474"/>
      <c r="V19" s="475"/>
      <c r="W19" s="429">
        <f>SUM(W14,W15,W16,W17,W18)</f>
        <v>0</v>
      </c>
      <c r="X19" s="469"/>
      <c r="Y19" s="38" t="str">
        <f>IF(AND((J19+L19+O19+Q19+W19)&gt;0,C19=0),"PLEASE COMPLETE REASON FOR TRIP","")</f>
        <v/>
      </c>
    </row>
    <row r="20" spans="1:25" s="73" customFormat="1" ht="20.100000000000001" customHeight="1" x14ac:dyDescent="0.25">
      <c r="A20" s="573" t="s">
        <v>33</v>
      </c>
      <c r="B20" s="504"/>
      <c r="C20" s="505" t="s">
        <v>34</v>
      </c>
      <c r="D20" s="506"/>
      <c r="E20" s="507"/>
      <c r="F20" s="505" t="s">
        <v>35</v>
      </c>
      <c r="G20" s="506"/>
      <c r="H20" s="508"/>
      <c r="I20" s="100"/>
      <c r="J20" s="505" t="s">
        <v>36</v>
      </c>
      <c r="K20" s="507"/>
      <c r="L20" s="505" t="s">
        <v>37</v>
      </c>
      <c r="M20" s="508"/>
      <c r="N20" s="101"/>
      <c r="O20" s="505" t="s">
        <v>36</v>
      </c>
      <c r="P20" s="507"/>
      <c r="Q20" s="505" t="s">
        <v>38</v>
      </c>
      <c r="R20" s="508"/>
      <c r="S20" s="101"/>
      <c r="T20" s="505" t="s">
        <v>39</v>
      </c>
      <c r="U20" s="506"/>
      <c r="V20" s="507"/>
      <c r="W20" s="505" t="s">
        <v>24</v>
      </c>
      <c r="X20" s="508"/>
    </row>
    <row r="21" spans="1:25" s="73" customFormat="1" ht="20.100000000000001" customHeight="1" x14ac:dyDescent="0.25">
      <c r="A21" s="435"/>
      <c r="B21" s="436"/>
      <c r="C21" s="437"/>
      <c r="D21" s="438"/>
      <c r="E21" s="439"/>
      <c r="F21" s="437"/>
      <c r="G21" s="438"/>
      <c r="H21" s="440"/>
      <c r="I21" s="101" t="s">
        <v>40</v>
      </c>
      <c r="J21" s="441"/>
      <c r="K21" s="442"/>
      <c r="L21" s="441"/>
      <c r="M21" s="499"/>
      <c r="N21" s="101" t="s">
        <v>41</v>
      </c>
      <c r="O21" s="441"/>
      <c r="P21" s="498"/>
      <c r="Q21" s="441"/>
      <c r="R21" s="499"/>
      <c r="S21" s="102"/>
      <c r="T21" s="500"/>
      <c r="U21" s="501"/>
      <c r="V21" s="502"/>
      <c r="W21" s="441"/>
      <c r="X21" s="499"/>
      <c r="Y21" s="38" t="str">
        <f>IF(AND((J26+L26+O26+Q26+W26)&gt;0,A21=0),"PLEASE ENTER DATE FOR INCURRED EXPENSE","")</f>
        <v/>
      </c>
    </row>
    <row r="22" spans="1:25" s="73" customFormat="1" ht="20.100000000000001" customHeight="1" x14ac:dyDescent="0.25">
      <c r="A22" s="446"/>
      <c r="B22" s="447"/>
      <c r="C22" s="437"/>
      <c r="D22" s="438"/>
      <c r="E22" s="439"/>
      <c r="F22" s="437"/>
      <c r="G22" s="438"/>
      <c r="H22" s="440"/>
      <c r="I22" s="101" t="s">
        <v>95</v>
      </c>
      <c r="J22" s="441"/>
      <c r="K22" s="442"/>
      <c r="L22" s="441"/>
      <c r="M22" s="499"/>
      <c r="N22" s="101" t="s">
        <v>42</v>
      </c>
      <c r="O22" s="441"/>
      <c r="P22" s="498"/>
      <c r="Q22" s="441"/>
      <c r="R22" s="499"/>
      <c r="S22" s="102"/>
      <c r="T22" s="500"/>
      <c r="U22" s="501"/>
      <c r="V22" s="502"/>
      <c r="W22" s="441"/>
      <c r="X22" s="499"/>
    </row>
    <row r="23" spans="1:25" s="73" customFormat="1" ht="20.100000000000001" customHeight="1" x14ac:dyDescent="0.25">
      <c r="A23" s="431" t="s">
        <v>43</v>
      </c>
      <c r="B23" s="432"/>
      <c r="C23" s="433"/>
      <c r="D23" s="434"/>
      <c r="E23" s="136" t="s">
        <v>44</v>
      </c>
      <c r="F23" s="433"/>
      <c r="G23" s="434"/>
      <c r="H23" s="137" t="s">
        <v>44</v>
      </c>
      <c r="I23" s="491"/>
      <c r="J23" s="492"/>
      <c r="K23" s="492"/>
      <c r="L23" s="492"/>
      <c r="M23" s="493"/>
      <c r="N23" s="101" t="s">
        <v>45</v>
      </c>
      <c r="O23" s="441"/>
      <c r="P23" s="498"/>
      <c r="Q23" s="441"/>
      <c r="R23" s="499"/>
      <c r="S23" s="102"/>
      <c r="T23" s="500"/>
      <c r="U23" s="501"/>
      <c r="V23" s="502"/>
      <c r="W23" s="441"/>
      <c r="X23" s="499"/>
      <c r="Y23" s="32"/>
    </row>
    <row r="24" spans="1:25" s="73" customFormat="1" ht="21" customHeight="1" x14ac:dyDescent="0.25">
      <c r="A24" s="418" t="s">
        <v>46</v>
      </c>
      <c r="B24" s="419"/>
      <c r="C24" s="420"/>
      <c r="D24" s="421"/>
      <c r="E24" s="135" t="s">
        <v>47</v>
      </c>
      <c r="F24" s="420"/>
      <c r="G24" s="421"/>
      <c r="H24" s="137" t="s">
        <v>47</v>
      </c>
      <c r="I24" s="494"/>
      <c r="J24" s="495"/>
      <c r="K24" s="495"/>
      <c r="L24" s="496"/>
      <c r="M24" s="497"/>
      <c r="N24" s="103" t="s">
        <v>59</v>
      </c>
      <c r="O24" s="422">
        <f>SUM(O21:O23)</f>
        <v>0</v>
      </c>
      <c r="P24" s="479"/>
      <c r="Q24" s="422">
        <f>SUM(Q21:Q23)</f>
        <v>0</v>
      </c>
      <c r="R24" s="479"/>
      <c r="S24" s="104"/>
      <c r="T24" s="480"/>
      <c r="U24" s="481"/>
      <c r="V24" s="482"/>
      <c r="W24" s="483"/>
      <c r="X24" s="484"/>
      <c r="Y24" s="32" t="s">
        <v>223</v>
      </c>
    </row>
    <row r="25" spans="1:25" s="73" customFormat="1" ht="20.100000000000001" customHeight="1" x14ac:dyDescent="0.25">
      <c r="A25" s="443" t="s">
        <v>58</v>
      </c>
      <c r="B25" s="444"/>
      <c r="C25" s="444"/>
      <c r="D25" s="444"/>
      <c r="E25" s="445"/>
      <c r="F25" s="510"/>
      <c r="G25" s="510"/>
      <c r="H25" s="511"/>
      <c r="I25" s="105" t="s">
        <v>96</v>
      </c>
      <c r="J25" s="422" t="b">
        <f>IF('Page 1'!$Y$13=TRUE,F25*Lookups!$H$4,IF('Page 1'!$Z$13=TRUE,(F25*Lookups!$H$2)))</f>
        <v>0</v>
      </c>
      <c r="K25" s="423">
        <f t="shared" ref="K25" si="1">IF(J25&lt;101,J25*0.545,IF(J25&gt;100,(J25*0.33)))</f>
        <v>0</v>
      </c>
      <c r="L25" s="485"/>
      <c r="M25" s="486"/>
      <c r="N25" s="106" t="s">
        <v>48</v>
      </c>
      <c r="O25" s="483"/>
      <c r="P25" s="487"/>
      <c r="Q25" s="483"/>
      <c r="R25" s="484"/>
      <c r="S25" s="104"/>
      <c r="T25" s="488"/>
      <c r="U25" s="489"/>
      <c r="V25" s="490"/>
      <c r="W25" s="483"/>
      <c r="X25" s="484"/>
      <c r="Y25" s="32" t="s">
        <v>223</v>
      </c>
    </row>
    <row r="26" spans="1:25" s="73" customFormat="1" ht="21.9" customHeight="1" thickBot="1" x14ac:dyDescent="0.3">
      <c r="A26" s="424" t="s">
        <v>49</v>
      </c>
      <c r="B26" s="509"/>
      <c r="C26" s="426"/>
      <c r="D26" s="427"/>
      <c r="E26" s="427"/>
      <c r="F26" s="427"/>
      <c r="G26" s="427"/>
      <c r="H26" s="428"/>
      <c r="I26" s="107" t="s">
        <v>56</v>
      </c>
      <c r="J26" s="429">
        <f>SUM(J21,J22,J23,J24,J25)</f>
        <v>0</v>
      </c>
      <c r="K26" s="430"/>
      <c r="L26" s="429">
        <f>SUM(L21,L22,L23,L24)</f>
        <v>0</v>
      </c>
      <c r="M26" s="469"/>
      <c r="N26" s="107" t="s">
        <v>56</v>
      </c>
      <c r="O26" s="429">
        <f>SUM(O24,O25)</f>
        <v>0</v>
      </c>
      <c r="P26" s="470"/>
      <c r="Q26" s="471">
        <f>SUM(Q24,Q25)</f>
        <v>0</v>
      </c>
      <c r="R26" s="469"/>
      <c r="S26" s="107" t="s">
        <v>56</v>
      </c>
      <c r="T26" s="473"/>
      <c r="U26" s="474"/>
      <c r="V26" s="475"/>
      <c r="W26" s="429">
        <f>SUM(W21,W22,W23,W24,W25)</f>
        <v>0</v>
      </c>
      <c r="X26" s="469"/>
      <c r="Y26" s="38" t="str">
        <f>IF(AND((J26+L26+O26+Q26+W26)&gt;0,C26=0),"PLEASE COMPLETE REASON FOR TRIP","")</f>
        <v/>
      </c>
    </row>
    <row r="27" spans="1:25" s="73" customFormat="1" ht="20.100000000000001" customHeight="1" x14ac:dyDescent="0.25">
      <c r="A27" s="573" t="s">
        <v>33</v>
      </c>
      <c r="B27" s="504"/>
      <c r="C27" s="505" t="s">
        <v>34</v>
      </c>
      <c r="D27" s="506"/>
      <c r="E27" s="507"/>
      <c r="F27" s="505" t="s">
        <v>35</v>
      </c>
      <c r="G27" s="506"/>
      <c r="H27" s="508"/>
      <c r="I27" s="100"/>
      <c r="J27" s="505" t="s">
        <v>36</v>
      </c>
      <c r="K27" s="507"/>
      <c r="L27" s="505" t="s">
        <v>37</v>
      </c>
      <c r="M27" s="508"/>
      <c r="N27" s="101"/>
      <c r="O27" s="505" t="s">
        <v>36</v>
      </c>
      <c r="P27" s="507"/>
      <c r="Q27" s="505" t="s">
        <v>38</v>
      </c>
      <c r="R27" s="508"/>
      <c r="S27" s="101"/>
      <c r="T27" s="505" t="s">
        <v>39</v>
      </c>
      <c r="U27" s="506"/>
      <c r="V27" s="507"/>
      <c r="W27" s="505" t="s">
        <v>24</v>
      </c>
      <c r="X27" s="508"/>
    </row>
    <row r="28" spans="1:25" s="73" customFormat="1" ht="20.100000000000001" customHeight="1" x14ac:dyDescent="0.25">
      <c r="A28" s="435"/>
      <c r="B28" s="436"/>
      <c r="C28" s="437"/>
      <c r="D28" s="438"/>
      <c r="E28" s="439"/>
      <c r="F28" s="437"/>
      <c r="G28" s="438"/>
      <c r="H28" s="440"/>
      <c r="I28" s="101" t="s">
        <v>40</v>
      </c>
      <c r="J28" s="441"/>
      <c r="K28" s="442"/>
      <c r="L28" s="441"/>
      <c r="M28" s="499"/>
      <c r="N28" s="101" t="s">
        <v>41</v>
      </c>
      <c r="O28" s="441"/>
      <c r="P28" s="498"/>
      <c r="Q28" s="441"/>
      <c r="R28" s="499"/>
      <c r="S28" s="102"/>
      <c r="T28" s="500"/>
      <c r="U28" s="501"/>
      <c r="V28" s="502"/>
      <c r="W28" s="441"/>
      <c r="X28" s="499"/>
      <c r="Y28" s="38" t="str">
        <f>IF(AND((J33+L33+O33+Q33+W33)&gt;0,A28=0),"PLEASE ENTER DATE FOR INCURRED EXPENSE","")</f>
        <v/>
      </c>
    </row>
    <row r="29" spans="1:25" s="73" customFormat="1" ht="20.100000000000001" customHeight="1" x14ac:dyDescent="0.25">
      <c r="A29" s="446"/>
      <c r="B29" s="447"/>
      <c r="C29" s="437"/>
      <c r="D29" s="438"/>
      <c r="E29" s="439"/>
      <c r="F29" s="437"/>
      <c r="G29" s="438"/>
      <c r="H29" s="440"/>
      <c r="I29" s="101" t="s">
        <v>95</v>
      </c>
      <c r="J29" s="441"/>
      <c r="K29" s="442"/>
      <c r="L29" s="441"/>
      <c r="M29" s="499"/>
      <c r="N29" s="101" t="s">
        <v>42</v>
      </c>
      <c r="O29" s="441"/>
      <c r="P29" s="498"/>
      <c r="Q29" s="441"/>
      <c r="R29" s="499"/>
      <c r="S29" s="102"/>
      <c r="T29" s="500"/>
      <c r="U29" s="501"/>
      <c r="V29" s="502"/>
      <c r="W29" s="441"/>
      <c r="X29" s="499"/>
    </row>
    <row r="30" spans="1:25" s="73" customFormat="1" ht="20.100000000000001" customHeight="1" x14ac:dyDescent="0.25">
      <c r="A30" s="431" t="s">
        <v>43</v>
      </c>
      <c r="B30" s="432"/>
      <c r="C30" s="433"/>
      <c r="D30" s="434"/>
      <c r="E30" s="136" t="s">
        <v>44</v>
      </c>
      <c r="F30" s="433"/>
      <c r="G30" s="434"/>
      <c r="H30" s="137" t="s">
        <v>44</v>
      </c>
      <c r="I30" s="491"/>
      <c r="J30" s="492"/>
      <c r="K30" s="492"/>
      <c r="L30" s="492"/>
      <c r="M30" s="493"/>
      <c r="N30" s="101" t="s">
        <v>45</v>
      </c>
      <c r="O30" s="441"/>
      <c r="P30" s="498"/>
      <c r="Q30" s="441"/>
      <c r="R30" s="499"/>
      <c r="S30" s="102"/>
      <c r="T30" s="500"/>
      <c r="U30" s="501"/>
      <c r="V30" s="502"/>
      <c r="W30" s="441"/>
      <c r="X30" s="499"/>
      <c r="Y30" s="32"/>
    </row>
    <row r="31" spans="1:25" s="73" customFormat="1" ht="21" customHeight="1" x14ac:dyDescent="0.25">
      <c r="A31" s="418" t="s">
        <v>46</v>
      </c>
      <c r="B31" s="419"/>
      <c r="C31" s="420"/>
      <c r="D31" s="421"/>
      <c r="E31" s="135" t="s">
        <v>47</v>
      </c>
      <c r="F31" s="420"/>
      <c r="G31" s="421"/>
      <c r="H31" s="137" t="s">
        <v>47</v>
      </c>
      <c r="I31" s="494"/>
      <c r="J31" s="495"/>
      <c r="K31" s="495"/>
      <c r="L31" s="496"/>
      <c r="M31" s="497"/>
      <c r="N31" s="103" t="s">
        <v>59</v>
      </c>
      <c r="O31" s="422">
        <f>SUM(O28:P30)</f>
        <v>0</v>
      </c>
      <c r="P31" s="479"/>
      <c r="Q31" s="422">
        <f>SUM(Q28:Q30)</f>
        <v>0</v>
      </c>
      <c r="R31" s="479"/>
      <c r="S31" s="104"/>
      <c r="T31" s="480"/>
      <c r="U31" s="481"/>
      <c r="V31" s="482"/>
      <c r="W31" s="483"/>
      <c r="X31" s="484"/>
      <c r="Y31" s="32" t="s">
        <v>223</v>
      </c>
    </row>
    <row r="32" spans="1:25" s="73" customFormat="1" ht="20.100000000000001" customHeight="1" x14ac:dyDescent="0.25">
      <c r="A32" s="443" t="s">
        <v>58</v>
      </c>
      <c r="B32" s="444"/>
      <c r="C32" s="444"/>
      <c r="D32" s="444"/>
      <c r="E32" s="445"/>
      <c r="F32" s="510"/>
      <c r="G32" s="510"/>
      <c r="H32" s="511"/>
      <c r="I32" s="105" t="s">
        <v>96</v>
      </c>
      <c r="J32" s="422" t="b">
        <f>IF('Page 1'!$Y$13=TRUE,F32*Lookups!$H$4,IF('Page 1'!$Z$13=TRUE,(F32*Lookups!$H$2)))</f>
        <v>0</v>
      </c>
      <c r="K32" s="423">
        <f t="shared" ref="K32" si="2">IF(J32&lt;101,J32*0.545,IF(J32&gt;100,(J32*0.33)))</f>
        <v>0</v>
      </c>
      <c r="L32" s="485"/>
      <c r="M32" s="486"/>
      <c r="N32" s="106" t="s">
        <v>48</v>
      </c>
      <c r="O32" s="483"/>
      <c r="P32" s="487"/>
      <c r="Q32" s="483"/>
      <c r="R32" s="484"/>
      <c r="S32" s="104"/>
      <c r="T32" s="488"/>
      <c r="U32" s="489"/>
      <c r="V32" s="490"/>
      <c r="W32" s="483"/>
      <c r="X32" s="484"/>
      <c r="Y32" s="32" t="s">
        <v>223</v>
      </c>
    </row>
    <row r="33" spans="1:25" s="73" customFormat="1" ht="21.9" customHeight="1" thickBot="1" x14ac:dyDescent="0.3">
      <c r="A33" s="424" t="s">
        <v>49</v>
      </c>
      <c r="B33" s="509"/>
      <c r="C33" s="426"/>
      <c r="D33" s="427"/>
      <c r="E33" s="427"/>
      <c r="F33" s="427"/>
      <c r="G33" s="427"/>
      <c r="H33" s="428"/>
      <c r="I33" s="107" t="s">
        <v>56</v>
      </c>
      <c r="J33" s="429">
        <f>SUM(J28,J29,J30,J31,J32)</f>
        <v>0</v>
      </c>
      <c r="K33" s="430"/>
      <c r="L33" s="429">
        <f>SUM(L28,L29,L30,L31)</f>
        <v>0</v>
      </c>
      <c r="M33" s="469"/>
      <c r="N33" s="107" t="s">
        <v>56</v>
      </c>
      <c r="O33" s="429">
        <f>SUM(O31,O32)</f>
        <v>0</v>
      </c>
      <c r="P33" s="470"/>
      <c r="Q33" s="471">
        <f>SUM(Q31,Q32)</f>
        <v>0</v>
      </c>
      <c r="R33" s="469"/>
      <c r="S33" s="107" t="s">
        <v>56</v>
      </c>
      <c r="T33" s="473"/>
      <c r="U33" s="474"/>
      <c r="V33" s="475"/>
      <c r="W33" s="429">
        <f>SUM(W28,W29,W30,W31,W32)</f>
        <v>0</v>
      </c>
      <c r="X33" s="469"/>
      <c r="Y33" s="38" t="str">
        <f>IF(AND((J33+L33+O33+Q33+W33)&gt;0,C33=0),"PLEASE COMPLETE REASON FOR TRIP","")</f>
        <v/>
      </c>
    </row>
    <row r="34" spans="1:25" s="73" customFormat="1" ht="20.100000000000001" customHeight="1" x14ac:dyDescent="0.25">
      <c r="A34" s="573" t="s">
        <v>33</v>
      </c>
      <c r="B34" s="504"/>
      <c r="C34" s="505" t="s">
        <v>34</v>
      </c>
      <c r="D34" s="506"/>
      <c r="E34" s="507"/>
      <c r="F34" s="505" t="s">
        <v>35</v>
      </c>
      <c r="G34" s="506"/>
      <c r="H34" s="508"/>
      <c r="I34" s="100"/>
      <c r="J34" s="505" t="s">
        <v>36</v>
      </c>
      <c r="K34" s="507"/>
      <c r="L34" s="505" t="s">
        <v>37</v>
      </c>
      <c r="M34" s="508"/>
      <c r="N34" s="101"/>
      <c r="O34" s="505" t="s">
        <v>36</v>
      </c>
      <c r="P34" s="507"/>
      <c r="Q34" s="505" t="s">
        <v>38</v>
      </c>
      <c r="R34" s="508"/>
      <c r="S34" s="101"/>
      <c r="T34" s="505" t="s">
        <v>39</v>
      </c>
      <c r="U34" s="506"/>
      <c r="V34" s="507"/>
      <c r="W34" s="505" t="s">
        <v>24</v>
      </c>
      <c r="X34" s="508"/>
    </row>
    <row r="35" spans="1:25" s="73" customFormat="1" ht="20.100000000000001" customHeight="1" x14ac:dyDescent="0.25">
      <c r="A35" s="435"/>
      <c r="B35" s="436"/>
      <c r="C35" s="437"/>
      <c r="D35" s="438"/>
      <c r="E35" s="439"/>
      <c r="F35" s="437"/>
      <c r="G35" s="438"/>
      <c r="H35" s="440"/>
      <c r="I35" s="101" t="s">
        <v>40</v>
      </c>
      <c r="J35" s="441"/>
      <c r="K35" s="442"/>
      <c r="L35" s="441"/>
      <c r="M35" s="499"/>
      <c r="N35" s="101" t="s">
        <v>41</v>
      </c>
      <c r="O35" s="441"/>
      <c r="P35" s="498"/>
      <c r="Q35" s="441"/>
      <c r="R35" s="499"/>
      <c r="S35" s="102"/>
      <c r="T35" s="500"/>
      <c r="U35" s="501"/>
      <c r="V35" s="502"/>
      <c r="W35" s="441"/>
      <c r="X35" s="499"/>
      <c r="Y35" s="38" t="str">
        <f>IF(AND((J40+L40+O40+Q40+W40)&gt;0,A35=0),"PLEASE ENTER DATE FOR INCURRED EXPENSE","")</f>
        <v/>
      </c>
    </row>
    <row r="36" spans="1:25" s="73" customFormat="1" ht="20.100000000000001" customHeight="1" x14ac:dyDescent="0.25">
      <c r="A36" s="446"/>
      <c r="B36" s="447"/>
      <c r="C36" s="437"/>
      <c r="D36" s="438"/>
      <c r="E36" s="439"/>
      <c r="F36" s="437"/>
      <c r="G36" s="438"/>
      <c r="H36" s="440"/>
      <c r="I36" s="101" t="s">
        <v>95</v>
      </c>
      <c r="J36" s="441"/>
      <c r="K36" s="442"/>
      <c r="L36" s="441"/>
      <c r="M36" s="499"/>
      <c r="N36" s="101" t="s">
        <v>42</v>
      </c>
      <c r="O36" s="441"/>
      <c r="P36" s="498"/>
      <c r="Q36" s="441"/>
      <c r="R36" s="499"/>
      <c r="S36" s="102"/>
      <c r="T36" s="500"/>
      <c r="U36" s="501"/>
      <c r="V36" s="502"/>
      <c r="W36" s="441"/>
      <c r="X36" s="499"/>
    </row>
    <row r="37" spans="1:25" s="73" customFormat="1" ht="20.100000000000001" customHeight="1" x14ac:dyDescent="0.25">
      <c r="A37" s="431" t="s">
        <v>43</v>
      </c>
      <c r="B37" s="432"/>
      <c r="C37" s="433"/>
      <c r="D37" s="434"/>
      <c r="E37" s="136" t="s">
        <v>44</v>
      </c>
      <c r="F37" s="433"/>
      <c r="G37" s="434"/>
      <c r="H37" s="137" t="s">
        <v>44</v>
      </c>
      <c r="I37" s="491"/>
      <c r="J37" s="492"/>
      <c r="K37" s="492"/>
      <c r="L37" s="492"/>
      <c r="M37" s="493"/>
      <c r="N37" s="101" t="s">
        <v>45</v>
      </c>
      <c r="O37" s="441"/>
      <c r="P37" s="498"/>
      <c r="Q37" s="441"/>
      <c r="R37" s="499"/>
      <c r="S37" s="102"/>
      <c r="T37" s="500"/>
      <c r="U37" s="501"/>
      <c r="V37" s="502"/>
      <c r="W37" s="441"/>
      <c r="X37" s="499"/>
      <c r="Y37" s="32"/>
    </row>
    <row r="38" spans="1:25" s="73" customFormat="1" ht="21" customHeight="1" x14ac:dyDescent="0.25">
      <c r="A38" s="418" t="s">
        <v>46</v>
      </c>
      <c r="B38" s="419"/>
      <c r="C38" s="420"/>
      <c r="D38" s="421"/>
      <c r="E38" s="135" t="s">
        <v>47</v>
      </c>
      <c r="F38" s="420"/>
      <c r="G38" s="421"/>
      <c r="H38" s="137" t="s">
        <v>47</v>
      </c>
      <c r="I38" s="494"/>
      <c r="J38" s="495"/>
      <c r="K38" s="495"/>
      <c r="L38" s="496"/>
      <c r="M38" s="497"/>
      <c r="N38" s="103" t="s">
        <v>59</v>
      </c>
      <c r="O38" s="422">
        <f>SUM(O35:P37)</f>
        <v>0</v>
      </c>
      <c r="P38" s="479"/>
      <c r="Q38" s="422">
        <f>SUM(Q35:Q37)</f>
        <v>0</v>
      </c>
      <c r="R38" s="479"/>
      <c r="S38" s="104"/>
      <c r="T38" s="480"/>
      <c r="U38" s="481"/>
      <c r="V38" s="482"/>
      <c r="W38" s="483"/>
      <c r="X38" s="484"/>
      <c r="Y38" s="32" t="s">
        <v>223</v>
      </c>
    </row>
    <row r="39" spans="1:25" s="73" customFormat="1" ht="20.100000000000001" customHeight="1" x14ac:dyDescent="0.25">
      <c r="A39" s="443" t="s">
        <v>58</v>
      </c>
      <c r="B39" s="444"/>
      <c r="C39" s="444"/>
      <c r="D39" s="444"/>
      <c r="E39" s="445"/>
      <c r="F39" s="510"/>
      <c r="G39" s="510"/>
      <c r="H39" s="511"/>
      <c r="I39" s="105" t="s">
        <v>96</v>
      </c>
      <c r="J39" s="422" t="b">
        <f>IF('Page 1'!$Y$13=TRUE,F39*Lookups!$H$4,IF('Page 1'!$Z$13=TRUE,(F39*Lookups!$H$2)))</f>
        <v>0</v>
      </c>
      <c r="K39" s="423">
        <f t="shared" ref="K39" si="3">IF(J39&lt;101,J39*0.545,IF(J39&gt;100,(J39*0.33)))</f>
        <v>0</v>
      </c>
      <c r="L39" s="485"/>
      <c r="M39" s="486"/>
      <c r="N39" s="106" t="s">
        <v>48</v>
      </c>
      <c r="O39" s="483"/>
      <c r="P39" s="487"/>
      <c r="Q39" s="483"/>
      <c r="R39" s="484"/>
      <c r="S39" s="104"/>
      <c r="T39" s="488"/>
      <c r="U39" s="489"/>
      <c r="V39" s="490"/>
      <c r="W39" s="483"/>
      <c r="X39" s="484"/>
      <c r="Y39" s="32" t="s">
        <v>223</v>
      </c>
    </row>
    <row r="40" spans="1:25" s="73" customFormat="1" ht="21.9" customHeight="1" thickBot="1" x14ac:dyDescent="0.3">
      <c r="A40" s="424" t="s">
        <v>49</v>
      </c>
      <c r="B40" s="509"/>
      <c r="C40" s="426"/>
      <c r="D40" s="427"/>
      <c r="E40" s="427"/>
      <c r="F40" s="427"/>
      <c r="G40" s="427"/>
      <c r="H40" s="428"/>
      <c r="I40" s="107" t="s">
        <v>56</v>
      </c>
      <c r="J40" s="429">
        <f>SUM(J35,J36,J37,J38,J39)</f>
        <v>0</v>
      </c>
      <c r="K40" s="430"/>
      <c r="L40" s="429">
        <f>SUM(L35,L36,L37,L38)</f>
        <v>0</v>
      </c>
      <c r="M40" s="469"/>
      <c r="N40" s="107" t="s">
        <v>56</v>
      </c>
      <c r="O40" s="429">
        <f>SUM(O38,O39)</f>
        <v>0</v>
      </c>
      <c r="P40" s="470"/>
      <c r="Q40" s="471">
        <f>SUM(Q38,Q39)</f>
        <v>0</v>
      </c>
      <c r="R40" s="469"/>
      <c r="S40" s="107" t="s">
        <v>56</v>
      </c>
      <c r="T40" s="473"/>
      <c r="U40" s="474"/>
      <c r="V40" s="475"/>
      <c r="W40" s="429">
        <f>SUM(W35,W36,W37,W38,W39)</f>
        <v>0</v>
      </c>
      <c r="X40" s="469"/>
      <c r="Y40" s="38" t="str">
        <f>IF(AND((J40+L40+O40+Q40+W40)&gt;0,C40=0),"PLEASE COMPLETE REASON FOR TRIP","")</f>
        <v/>
      </c>
    </row>
    <row r="41" spans="1:25" s="73" customFormat="1" ht="20.100000000000001" customHeight="1" x14ac:dyDescent="0.25">
      <c r="A41" s="573" t="s">
        <v>33</v>
      </c>
      <c r="B41" s="504"/>
      <c r="C41" s="505" t="s">
        <v>34</v>
      </c>
      <c r="D41" s="506"/>
      <c r="E41" s="507"/>
      <c r="F41" s="505" t="s">
        <v>35</v>
      </c>
      <c r="G41" s="506"/>
      <c r="H41" s="508"/>
      <c r="I41" s="100"/>
      <c r="J41" s="505" t="s">
        <v>36</v>
      </c>
      <c r="K41" s="507"/>
      <c r="L41" s="505" t="s">
        <v>37</v>
      </c>
      <c r="M41" s="508"/>
      <c r="N41" s="101"/>
      <c r="O41" s="505" t="s">
        <v>36</v>
      </c>
      <c r="P41" s="507"/>
      <c r="Q41" s="505" t="s">
        <v>38</v>
      </c>
      <c r="R41" s="508"/>
      <c r="S41" s="101"/>
      <c r="T41" s="505" t="s">
        <v>39</v>
      </c>
      <c r="U41" s="506"/>
      <c r="V41" s="507"/>
      <c r="W41" s="505" t="s">
        <v>24</v>
      </c>
      <c r="X41" s="508"/>
    </row>
    <row r="42" spans="1:25" s="73" customFormat="1" ht="20.100000000000001" customHeight="1" x14ac:dyDescent="0.25">
      <c r="A42" s="435"/>
      <c r="B42" s="436"/>
      <c r="C42" s="437"/>
      <c r="D42" s="438"/>
      <c r="E42" s="439"/>
      <c r="F42" s="437"/>
      <c r="G42" s="438"/>
      <c r="H42" s="440"/>
      <c r="I42" s="101" t="s">
        <v>40</v>
      </c>
      <c r="J42" s="441"/>
      <c r="K42" s="442"/>
      <c r="L42" s="441"/>
      <c r="M42" s="499"/>
      <c r="N42" s="101" t="s">
        <v>41</v>
      </c>
      <c r="O42" s="441"/>
      <c r="P42" s="498"/>
      <c r="Q42" s="441"/>
      <c r="R42" s="499"/>
      <c r="S42" s="102"/>
      <c r="T42" s="500"/>
      <c r="U42" s="501"/>
      <c r="V42" s="502"/>
      <c r="W42" s="441"/>
      <c r="X42" s="499"/>
      <c r="Y42" s="38" t="str">
        <f>IF(AND((J47+L47+O47+Q47+W47)&gt;0,A42=0),"PLEASE ENTER DATE FOR INCURRED EXPENSE","")</f>
        <v/>
      </c>
    </row>
    <row r="43" spans="1:25" s="73" customFormat="1" ht="20.100000000000001" customHeight="1" x14ac:dyDescent="0.25">
      <c r="A43" s="446"/>
      <c r="B43" s="447"/>
      <c r="C43" s="437"/>
      <c r="D43" s="438"/>
      <c r="E43" s="439"/>
      <c r="F43" s="437"/>
      <c r="G43" s="438"/>
      <c r="H43" s="440"/>
      <c r="I43" s="101" t="s">
        <v>95</v>
      </c>
      <c r="J43" s="441"/>
      <c r="K43" s="442"/>
      <c r="L43" s="441"/>
      <c r="M43" s="499"/>
      <c r="N43" s="101" t="s">
        <v>42</v>
      </c>
      <c r="O43" s="441"/>
      <c r="P43" s="498"/>
      <c r="Q43" s="441"/>
      <c r="R43" s="499"/>
      <c r="S43" s="102"/>
      <c r="T43" s="500"/>
      <c r="U43" s="501"/>
      <c r="V43" s="502"/>
      <c r="W43" s="441"/>
      <c r="X43" s="499"/>
    </row>
    <row r="44" spans="1:25" s="73" customFormat="1" ht="20.100000000000001" customHeight="1" x14ac:dyDescent="0.25">
      <c r="A44" s="431" t="s">
        <v>43</v>
      </c>
      <c r="B44" s="432"/>
      <c r="C44" s="433"/>
      <c r="D44" s="434"/>
      <c r="E44" s="136" t="s">
        <v>44</v>
      </c>
      <c r="F44" s="433"/>
      <c r="G44" s="434"/>
      <c r="H44" s="137" t="s">
        <v>44</v>
      </c>
      <c r="I44" s="491"/>
      <c r="J44" s="492"/>
      <c r="K44" s="492"/>
      <c r="L44" s="492"/>
      <c r="M44" s="493"/>
      <c r="N44" s="101" t="s">
        <v>45</v>
      </c>
      <c r="O44" s="441"/>
      <c r="P44" s="498"/>
      <c r="Q44" s="441"/>
      <c r="R44" s="499"/>
      <c r="S44" s="102"/>
      <c r="T44" s="500"/>
      <c r="U44" s="501"/>
      <c r="V44" s="502"/>
      <c r="W44" s="441"/>
      <c r="X44" s="499"/>
      <c r="Y44" s="32"/>
    </row>
    <row r="45" spans="1:25" s="73" customFormat="1" ht="21" customHeight="1" x14ac:dyDescent="0.25">
      <c r="A45" s="418" t="s">
        <v>46</v>
      </c>
      <c r="B45" s="419"/>
      <c r="C45" s="420"/>
      <c r="D45" s="421"/>
      <c r="E45" s="135" t="s">
        <v>47</v>
      </c>
      <c r="F45" s="420"/>
      <c r="G45" s="421"/>
      <c r="H45" s="137" t="s">
        <v>47</v>
      </c>
      <c r="I45" s="494"/>
      <c r="J45" s="495"/>
      <c r="K45" s="495"/>
      <c r="L45" s="496"/>
      <c r="M45" s="497"/>
      <c r="N45" s="103" t="s">
        <v>59</v>
      </c>
      <c r="O45" s="422">
        <f>SUM(O42:P44)</f>
        <v>0</v>
      </c>
      <c r="P45" s="479"/>
      <c r="Q45" s="422">
        <f>SUM(Q42:Q44)</f>
        <v>0</v>
      </c>
      <c r="R45" s="479"/>
      <c r="S45" s="104"/>
      <c r="T45" s="480"/>
      <c r="U45" s="481"/>
      <c r="V45" s="482"/>
      <c r="W45" s="483"/>
      <c r="X45" s="484"/>
      <c r="Y45" s="32" t="s">
        <v>223</v>
      </c>
    </row>
    <row r="46" spans="1:25" s="73" customFormat="1" ht="20.100000000000001" customHeight="1" x14ac:dyDescent="0.25">
      <c r="A46" s="443" t="s">
        <v>58</v>
      </c>
      <c r="B46" s="444"/>
      <c r="C46" s="444"/>
      <c r="D46" s="444"/>
      <c r="E46" s="445"/>
      <c r="F46" s="510"/>
      <c r="G46" s="510"/>
      <c r="H46" s="511"/>
      <c r="I46" s="105" t="s">
        <v>96</v>
      </c>
      <c r="J46" s="422" t="b">
        <f>IF('Page 1'!$Y$13=TRUE,F46*Lookups!$H$4,IF('Page 1'!$Z$13=TRUE,(F46*Lookups!$H$2)))</f>
        <v>0</v>
      </c>
      <c r="K46" s="423">
        <f t="shared" ref="K46" si="4">IF(J46&lt;101,J46*0.545,IF(J46&gt;100,(J46*0.33)))</f>
        <v>0</v>
      </c>
      <c r="L46" s="574"/>
      <c r="M46" s="575"/>
      <c r="N46" s="106" t="s">
        <v>48</v>
      </c>
      <c r="O46" s="483"/>
      <c r="P46" s="487"/>
      <c r="Q46" s="483"/>
      <c r="R46" s="484"/>
      <c r="S46" s="104"/>
      <c r="T46" s="488"/>
      <c r="U46" s="489"/>
      <c r="V46" s="490"/>
      <c r="W46" s="483"/>
      <c r="X46" s="484"/>
      <c r="Y46" s="32" t="s">
        <v>223</v>
      </c>
    </row>
    <row r="47" spans="1:25" s="73" customFormat="1" ht="21.9" customHeight="1" thickBot="1" x14ac:dyDescent="0.3">
      <c r="A47" s="424" t="s">
        <v>49</v>
      </c>
      <c r="B47" s="509"/>
      <c r="C47" s="426"/>
      <c r="D47" s="427"/>
      <c r="E47" s="427"/>
      <c r="F47" s="427"/>
      <c r="G47" s="427"/>
      <c r="H47" s="428"/>
      <c r="I47" s="107" t="s">
        <v>56</v>
      </c>
      <c r="J47" s="429">
        <f>SUM(J42,J43,J44,J45,J46)</f>
        <v>0</v>
      </c>
      <c r="K47" s="430"/>
      <c r="L47" s="429">
        <f>SUM(L42,L43,L44,L45)</f>
        <v>0</v>
      </c>
      <c r="M47" s="469"/>
      <c r="N47" s="107" t="s">
        <v>56</v>
      </c>
      <c r="O47" s="429">
        <f>SUM(O45,O46)</f>
        <v>0</v>
      </c>
      <c r="P47" s="470"/>
      <c r="Q47" s="471">
        <f>SUM(Q45,Q46)</f>
        <v>0</v>
      </c>
      <c r="R47" s="469"/>
      <c r="S47" s="107" t="s">
        <v>56</v>
      </c>
      <c r="T47" s="473"/>
      <c r="U47" s="474"/>
      <c r="V47" s="475"/>
      <c r="W47" s="429">
        <f>SUM(W42,W43,W44,W45,W46)</f>
        <v>0</v>
      </c>
      <c r="X47" s="469"/>
      <c r="Y47" s="38" t="str">
        <f>IF(AND((J47+L47+O47+Q47+W47)&gt;0,C47=0),"PLEASE COMPLETE REASON FOR TRIP","")</f>
        <v/>
      </c>
    </row>
    <row r="48" spans="1:25" s="83" customFormat="1" ht="24" customHeight="1" x14ac:dyDescent="0.3">
      <c r="A48" s="184" t="s">
        <v>214</v>
      </c>
      <c r="I48" s="108" t="s">
        <v>40</v>
      </c>
      <c r="J48" s="476">
        <f>SUM(J9,J14,J21,J28,J35,J42)</f>
        <v>0</v>
      </c>
      <c r="K48" s="477"/>
      <c r="L48" s="563">
        <f>SUM(L9,L14,L21,L28,L35,L42)</f>
        <v>0</v>
      </c>
      <c r="M48" s="564"/>
      <c r="N48" s="109" t="s">
        <v>59</v>
      </c>
      <c r="O48" s="476">
        <f>SUM(O38,O31,O24,O17,O11,O45)</f>
        <v>0</v>
      </c>
      <c r="P48" s="477"/>
      <c r="Q48" s="476">
        <f>SUM(Q38,Q31,Q24,Q17,Q11,Q45)</f>
        <v>0</v>
      </c>
      <c r="R48" s="478"/>
      <c r="S48" s="109" t="s">
        <v>53</v>
      </c>
      <c r="T48" s="565"/>
      <c r="U48" s="565"/>
      <c r="V48" s="566"/>
      <c r="W48" s="563">
        <f>SUM(W40,W33,W26,W19,W47)</f>
        <v>0</v>
      </c>
      <c r="X48" s="567"/>
    </row>
    <row r="49" spans="1:25" s="83" customFormat="1" ht="24" customHeight="1" thickBot="1" x14ac:dyDescent="0.35">
      <c r="A49" s="184" t="s">
        <v>215</v>
      </c>
      <c r="I49" s="110" t="s">
        <v>95</v>
      </c>
      <c r="J49" s="451">
        <f>SUM(J10,J15,J22,J29,J36,J43)</f>
        <v>0</v>
      </c>
      <c r="K49" s="472"/>
      <c r="L49" s="570">
        <f>SUM(L10,L15,L22,L29,L36,L43)</f>
        <v>0</v>
      </c>
      <c r="M49" s="571"/>
      <c r="N49" s="111" t="s">
        <v>60</v>
      </c>
      <c r="O49" s="451">
        <f>SUM(O39,O32,O25,O18,O12,O46)</f>
        <v>0</v>
      </c>
      <c r="P49" s="472"/>
      <c r="Q49" s="451">
        <f>SUM(Q39,Q32,Q25,Q18,Q12,Q46)</f>
        <v>0</v>
      </c>
      <c r="R49" s="452"/>
      <c r="S49" s="112" t="s">
        <v>50</v>
      </c>
      <c r="T49" s="474"/>
      <c r="U49" s="474"/>
      <c r="V49" s="475"/>
      <c r="W49" s="583">
        <f>SUM(W12,W48)</f>
        <v>0</v>
      </c>
      <c r="X49" s="584"/>
    </row>
    <row r="50" spans="1:25" s="83" customFormat="1" ht="24" customHeight="1" x14ac:dyDescent="0.25">
      <c r="A50" s="114"/>
      <c r="B50" s="114"/>
      <c r="G50" s="113"/>
      <c r="H50" s="113"/>
      <c r="I50" s="461"/>
      <c r="J50" s="462"/>
      <c r="K50" s="462"/>
      <c r="L50" s="492"/>
      <c r="M50" s="493"/>
      <c r="N50" s="111" t="s">
        <v>53</v>
      </c>
      <c r="O50" s="570">
        <f>SUM(O48:P49)</f>
        <v>0</v>
      </c>
      <c r="P50" s="571"/>
      <c r="Q50" s="570">
        <f>SUM(Q48:R49)</f>
        <v>0</v>
      </c>
      <c r="R50" s="572"/>
      <c r="S50" s="15"/>
      <c r="T50" s="15"/>
      <c r="U50" s="15"/>
      <c r="V50" s="15"/>
      <c r="W50" s="15"/>
      <c r="X50" s="15"/>
    </row>
    <row r="51" spans="1:25" s="83" customFormat="1" ht="24" customHeight="1" thickBot="1" x14ac:dyDescent="0.35">
      <c r="A51" s="118"/>
      <c r="B51" s="118"/>
      <c r="C51" s="118"/>
      <c r="D51" s="118"/>
      <c r="E51" s="118"/>
      <c r="F51" s="118"/>
      <c r="I51" s="115" t="s">
        <v>96</v>
      </c>
      <c r="J51" s="451">
        <f>SUM(J12,J18,J25,J32,J39,J46)</f>
        <v>0</v>
      </c>
      <c r="K51" s="472"/>
      <c r="L51" s="585">
        <f>SUM(F46+F39+F32+F25+F18+L12)</f>
        <v>0</v>
      </c>
      <c r="M51" s="586"/>
      <c r="N51" s="116" t="s">
        <v>55</v>
      </c>
      <c r="O51" s="448">
        <f>SUM(O50)</f>
        <v>0</v>
      </c>
      <c r="P51" s="449"/>
      <c r="Q51" s="448">
        <f>SUM(Q50)</f>
        <v>0</v>
      </c>
      <c r="R51" s="450"/>
      <c r="S51" s="15"/>
      <c r="T51" s="15"/>
      <c r="U51" s="15"/>
      <c r="V51" s="15"/>
      <c r="W51" s="15"/>
      <c r="X51" s="15"/>
    </row>
    <row r="52" spans="1:25" s="83" customFormat="1" ht="24" customHeight="1" x14ac:dyDescent="0.25">
      <c r="A52" s="118"/>
      <c r="B52" s="118"/>
      <c r="C52" s="118"/>
      <c r="D52" s="118"/>
      <c r="E52" s="118"/>
      <c r="F52" s="118"/>
      <c r="I52" s="111" t="s">
        <v>53</v>
      </c>
      <c r="J52" s="570">
        <f>SUM(J48+J49+J50+J51)</f>
        <v>0</v>
      </c>
      <c r="K52" s="571"/>
      <c r="L52" s="570">
        <f>SUM(L48,L49,L50)</f>
        <v>0</v>
      </c>
      <c r="M52" s="572"/>
      <c r="N52" s="117"/>
      <c r="O52" s="15"/>
      <c r="P52" s="15"/>
      <c r="Q52" s="15"/>
      <c r="R52" s="15"/>
      <c r="S52" s="15"/>
      <c r="T52" s="15"/>
      <c r="U52" s="15"/>
      <c r="V52" s="15"/>
      <c r="W52" s="15"/>
      <c r="X52" s="15"/>
      <c r="Y52" s="15"/>
    </row>
    <row r="53" spans="1:25" s="83" customFormat="1" ht="24" customHeight="1" thickBot="1" x14ac:dyDescent="0.3">
      <c r="A53" s="15"/>
      <c r="B53" s="15"/>
      <c r="C53" s="15"/>
      <c r="D53" s="15"/>
      <c r="E53" s="15"/>
      <c r="F53" s="15"/>
      <c r="I53" s="116" t="s">
        <v>55</v>
      </c>
      <c r="J53" s="448">
        <f>SUM(J52)</f>
        <v>0</v>
      </c>
      <c r="K53" s="449"/>
      <c r="L53" s="448">
        <f>SUM(L52)</f>
        <v>0</v>
      </c>
      <c r="M53" s="450"/>
      <c r="N53" s="117"/>
      <c r="O53" s="15"/>
      <c r="P53" s="15"/>
      <c r="Q53" s="15"/>
      <c r="R53" s="15"/>
      <c r="S53" s="15"/>
      <c r="T53" s="15"/>
      <c r="U53" s="15"/>
      <c r="V53" s="15"/>
      <c r="W53" s="15"/>
      <c r="X53" s="15"/>
    </row>
    <row r="54" spans="1:25" ht="18" customHeight="1" x14ac:dyDescent="0.25">
      <c r="G54" s="118"/>
      <c r="H54" s="118"/>
      <c r="I54" s="119"/>
      <c r="J54" s="118"/>
      <c r="N54" s="117"/>
    </row>
    <row r="55" spans="1:25" ht="18" customHeight="1" x14ac:dyDescent="0.25">
      <c r="G55" s="118"/>
      <c r="H55" s="118"/>
      <c r="I55" s="118"/>
      <c r="J55" s="118"/>
    </row>
    <row r="56" spans="1:25" ht="18" customHeight="1" x14ac:dyDescent="0.25"/>
    <row r="57" spans="1:25" ht="18" customHeight="1" x14ac:dyDescent="0.25"/>
    <row r="58" spans="1:25" ht="18" customHeight="1" x14ac:dyDescent="0.25"/>
    <row r="59" spans="1:25" ht="18" customHeight="1" x14ac:dyDescent="0.25"/>
    <row r="60" spans="1:25" ht="18" customHeight="1" x14ac:dyDescent="0.25"/>
    <row r="61" spans="1:25" ht="18" customHeight="1" x14ac:dyDescent="0.25"/>
    <row r="62" spans="1:25" ht="18" customHeight="1" x14ac:dyDescent="0.25"/>
    <row r="63" spans="1:25" ht="18" customHeight="1" x14ac:dyDescent="0.25"/>
    <row r="64" spans="1:25" ht="18" customHeight="1" x14ac:dyDescent="0.25"/>
    <row r="65" ht="18" customHeight="1" x14ac:dyDescent="0.25"/>
    <row r="66" ht="18" customHeight="1" x14ac:dyDescent="0.25"/>
    <row r="67" ht="18" customHeight="1" x14ac:dyDescent="0.25"/>
    <row r="68" ht="18" customHeight="1" x14ac:dyDescent="0.25"/>
    <row r="69" ht="18" customHeight="1" x14ac:dyDescent="0.25"/>
    <row r="72" ht="18" customHeight="1" x14ac:dyDescent="0.25"/>
    <row r="73" ht="18" customHeight="1" x14ac:dyDescent="0.25"/>
    <row r="78" ht="18" customHeight="1" x14ac:dyDescent="0.25"/>
    <row r="79" ht="18" customHeight="1" x14ac:dyDescent="0.25"/>
    <row r="80" ht="18" customHeight="1" x14ac:dyDescent="0.25"/>
  </sheetData>
  <sheetProtection algorithmName="SHA-512" hashValue="zugPhOZrVYJjsY9Mr2tExvPiWVSUlsmBUTK5ildpkQjr43pVLwwUzsIUS5KtHTDCCdW6s3g+xav+vlvKAhz49g==" saltValue="E0yGRZK/eC+8qCiww5ilzA==" spinCount="100000" sheet="1" objects="1" scenarios="1"/>
  <dataConsolidate/>
  <mergeCells count="347">
    <mergeCell ref="W46:X46"/>
    <mergeCell ref="C47:H47"/>
    <mergeCell ref="W47:X47"/>
    <mergeCell ref="O47:P47"/>
    <mergeCell ref="Q47:R47"/>
    <mergeCell ref="T47:V47"/>
    <mergeCell ref="A46:E46"/>
    <mergeCell ref="F46:H46"/>
    <mergeCell ref="J46:K46"/>
    <mergeCell ref="L46:M46"/>
    <mergeCell ref="O46:P46"/>
    <mergeCell ref="Q46:R46"/>
    <mergeCell ref="T46:V46"/>
    <mergeCell ref="A47:B47"/>
    <mergeCell ref="J47:K47"/>
    <mergeCell ref="L47:M47"/>
    <mergeCell ref="L49:M49"/>
    <mergeCell ref="O49:P49"/>
    <mergeCell ref="Q49:R49"/>
    <mergeCell ref="J48:K48"/>
    <mergeCell ref="L48:M48"/>
    <mergeCell ref="T48:V48"/>
    <mergeCell ref="J53:K53"/>
    <mergeCell ref="L53:M53"/>
    <mergeCell ref="W48:X48"/>
    <mergeCell ref="T49:V49"/>
    <mergeCell ref="W49:X49"/>
    <mergeCell ref="O50:P50"/>
    <mergeCell ref="Q50:R50"/>
    <mergeCell ref="J52:K52"/>
    <mergeCell ref="L52:M52"/>
    <mergeCell ref="J51:K51"/>
    <mergeCell ref="L51:M51"/>
    <mergeCell ref="O51:P51"/>
    <mergeCell ref="Q51:R51"/>
    <mergeCell ref="O48:P48"/>
    <mergeCell ref="Q48:R48"/>
    <mergeCell ref="J49:K49"/>
    <mergeCell ref="I50:M50"/>
    <mergeCell ref="J39:K39"/>
    <mergeCell ref="L39:M39"/>
    <mergeCell ref="O39:P39"/>
    <mergeCell ref="Q39:R39"/>
    <mergeCell ref="I37:M38"/>
    <mergeCell ref="I44:M45"/>
    <mergeCell ref="A45:B45"/>
    <mergeCell ref="O45:P45"/>
    <mergeCell ref="Q45:R45"/>
    <mergeCell ref="C45:D45"/>
    <mergeCell ref="F45:G45"/>
    <mergeCell ref="A39:E39"/>
    <mergeCell ref="A38:B38"/>
    <mergeCell ref="C38:D38"/>
    <mergeCell ref="F38:G38"/>
    <mergeCell ref="F39:H39"/>
    <mergeCell ref="C40:H40"/>
    <mergeCell ref="C41:E41"/>
    <mergeCell ref="F41:H41"/>
    <mergeCell ref="C42:E42"/>
    <mergeCell ref="F42:H42"/>
    <mergeCell ref="A44:B44"/>
    <mergeCell ref="C44:D44"/>
    <mergeCell ref="F44:G44"/>
    <mergeCell ref="T45:V45"/>
    <mergeCell ref="W45:X45"/>
    <mergeCell ref="W40:X40"/>
    <mergeCell ref="J41:K41"/>
    <mergeCell ref="L41:M41"/>
    <mergeCell ref="O41:P41"/>
    <mergeCell ref="Q41:R41"/>
    <mergeCell ref="T41:V41"/>
    <mergeCell ref="W41:X41"/>
    <mergeCell ref="A37:B37"/>
    <mergeCell ref="O37:P37"/>
    <mergeCell ref="Q37:R37"/>
    <mergeCell ref="T37:V37"/>
    <mergeCell ref="A36:B36"/>
    <mergeCell ref="C36:E36"/>
    <mergeCell ref="F36:H36"/>
    <mergeCell ref="J36:K36"/>
    <mergeCell ref="L36:M36"/>
    <mergeCell ref="O36:P36"/>
    <mergeCell ref="Q36:R36"/>
    <mergeCell ref="T36:V36"/>
    <mergeCell ref="C37:D37"/>
    <mergeCell ref="F37:G37"/>
    <mergeCell ref="A32:E32"/>
    <mergeCell ref="F32:H32"/>
    <mergeCell ref="C33:H33"/>
    <mergeCell ref="W37:X37"/>
    <mergeCell ref="O34:P34"/>
    <mergeCell ref="Q34:R34"/>
    <mergeCell ref="A35:B35"/>
    <mergeCell ref="C35:E35"/>
    <mergeCell ref="F35:H35"/>
    <mergeCell ref="J35:K35"/>
    <mergeCell ref="L35:M35"/>
    <mergeCell ref="O35:P35"/>
    <mergeCell ref="Q35:R35"/>
    <mergeCell ref="A34:B34"/>
    <mergeCell ref="C34:E34"/>
    <mergeCell ref="F34:H34"/>
    <mergeCell ref="J34:K34"/>
    <mergeCell ref="L34:M34"/>
    <mergeCell ref="T34:V34"/>
    <mergeCell ref="W34:X34"/>
    <mergeCell ref="A33:B33"/>
    <mergeCell ref="J33:K33"/>
    <mergeCell ref="T35:V35"/>
    <mergeCell ref="W35:X35"/>
    <mergeCell ref="A29:B29"/>
    <mergeCell ref="J29:K29"/>
    <mergeCell ref="L29:M29"/>
    <mergeCell ref="O29:P29"/>
    <mergeCell ref="Q29:R29"/>
    <mergeCell ref="A28:B28"/>
    <mergeCell ref="C28:E28"/>
    <mergeCell ref="F28:H28"/>
    <mergeCell ref="J28:K28"/>
    <mergeCell ref="L28:M28"/>
    <mergeCell ref="O28:P28"/>
    <mergeCell ref="Q28:R28"/>
    <mergeCell ref="A27:B27"/>
    <mergeCell ref="C27:E27"/>
    <mergeCell ref="F27:H27"/>
    <mergeCell ref="J27:K27"/>
    <mergeCell ref="L27:M27"/>
    <mergeCell ref="O27:P27"/>
    <mergeCell ref="Q27:R27"/>
    <mergeCell ref="T27:V27"/>
    <mergeCell ref="A26:B26"/>
    <mergeCell ref="C26:H26"/>
    <mergeCell ref="J26:K26"/>
    <mergeCell ref="L26:M26"/>
    <mergeCell ref="O26:P26"/>
    <mergeCell ref="Q26:R26"/>
    <mergeCell ref="T26:V26"/>
    <mergeCell ref="C22:E22"/>
    <mergeCell ref="F22:H22"/>
    <mergeCell ref="F25:H25"/>
    <mergeCell ref="J25:K25"/>
    <mergeCell ref="L25:M25"/>
    <mergeCell ref="O25:P25"/>
    <mergeCell ref="Q25:R25"/>
    <mergeCell ref="A24:B24"/>
    <mergeCell ref="C24:D24"/>
    <mergeCell ref="F24:G24"/>
    <mergeCell ref="A20:B20"/>
    <mergeCell ref="J20:K20"/>
    <mergeCell ref="L20:M20"/>
    <mergeCell ref="O20:P20"/>
    <mergeCell ref="F20:H20"/>
    <mergeCell ref="C19:H19"/>
    <mergeCell ref="O18:P18"/>
    <mergeCell ref="A17:B17"/>
    <mergeCell ref="O17:P17"/>
    <mergeCell ref="C20:E20"/>
    <mergeCell ref="A19:B19"/>
    <mergeCell ref="O19:P19"/>
    <mergeCell ref="J19:K19"/>
    <mergeCell ref="L19:M19"/>
    <mergeCell ref="W15:X15"/>
    <mergeCell ref="Q20:R20"/>
    <mergeCell ref="C23:D23"/>
    <mergeCell ref="F23:G23"/>
    <mergeCell ref="W21:X21"/>
    <mergeCell ref="C15:E15"/>
    <mergeCell ref="F15:H15"/>
    <mergeCell ref="J15:K15"/>
    <mergeCell ref="L15:M15"/>
    <mergeCell ref="C21:E21"/>
    <mergeCell ref="F21:H21"/>
    <mergeCell ref="Q19:R19"/>
    <mergeCell ref="T22:V22"/>
    <mergeCell ref="W22:X22"/>
    <mergeCell ref="W23:X23"/>
    <mergeCell ref="W16:X16"/>
    <mergeCell ref="T20:V20"/>
    <mergeCell ref="W20:X20"/>
    <mergeCell ref="W17:X17"/>
    <mergeCell ref="Q18:R18"/>
    <mergeCell ref="T23:V23"/>
    <mergeCell ref="J22:K22"/>
    <mergeCell ref="L22:M22"/>
    <mergeCell ref="O22:P22"/>
    <mergeCell ref="A13:B13"/>
    <mergeCell ref="A15:B15"/>
    <mergeCell ref="C8:E8"/>
    <mergeCell ref="F8:H8"/>
    <mergeCell ref="J8:K8"/>
    <mergeCell ref="L8:M8"/>
    <mergeCell ref="A14:B14"/>
    <mergeCell ref="I16:M17"/>
    <mergeCell ref="T18:V18"/>
    <mergeCell ref="Q15:R15"/>
    <mergeCell ref="T15:V15"/>
    <mergeCell ref="C17:D17"/>
    <mergeCell ref="F17:G17"/>
    <mergeCell ref="A18:E18"/>
    <mergeCell ref="F18:H18"/>
    <mergeCell ref="J18:K18"/>
    <mergeCell ref="L18:M18"/>
    <mergeCell ref="A16:B16"/>
    <mergeCell ref="C16:D16"/>
    <mergeCell ref="F16:G16"/>
    <mergeCell ref="O16:P16"/>
    <mergeCell ref="Q16:R16"/>
    <mergeCell ref="T16:V16"/>
    <mergeCell ref="C13:E13"/>
    <mergeCell ref="C14:E14"/>
    <mergeCell ref="F14:H14"/>
    <mergeCell ref="J14:K14"/>
    <mergeCell ref="L14:M14"/>
    <mergeCell ref="T14:V14"/>
    <mergeCell ref="L13:M13"/>
    <mergeCell ref="O15:P15"/>
    <mergeCell ref="J12:K12"/>
    <mergeCell ref="L12:M12"/>
    <mergeCell ref="F13:H13"/>
    <mergeCell ref="J13:K13"/>
    <mergeCell ref="C9:H12"/>
    <mergeCell ref="J9:K9"/>
    <mergeCell ref="L9:M9"/>
    <mergeCell ref="J10:K10"/>
    <mergeCell ref="L10:M10"/>
    <mergeCell ref="J11:K11"/>
    <mergeCell ref="L11:M11"/>
    <mergeCell ref="O11:P11"/>
    <mergeCell ref="A1:X1"/>
    <mergeCell ref="A2:X2"/>
    <mergeCell ref="A7:B7"/>
    <mergeCell ref="E4:L4"/>
    <mergeCell ref="S4:X4"/>
    <mergeCell ref="C5:F5"/>
    <mergeCell ref="H5:J5"/>
    <mergeCell ref="A8:B8"/>
    <mergeCell ref="O8:P8"/>
    <mergeCell ref="C7:H7"/>
    <mergeCell ref="I7:M7"/>
    <mergeCell ref="Q8:R8"/>
    <mergeCell ref="T8:V8"/>
    <mergeCell ref="W14:X14"/>
    <mergeCell ref="W8:X8"/>
    <mergeCell ref="Q13:R13"/>
    <mergeCell ref="T13:V13"/>
    <mergeCell ref="W13:X13"/>
    <mergeCell ref="O14:P14"/>
    <mergeCell ref="Q14:R14"/>
    <mergeCell ref="O13:P13"/>
    <mergeCell ref="N7:R7"/>
    <mergeCell ref="S7:X7"/>
    <mergeCell ref="Q11:R11"/>
    <mergeCell ref="O12:P12"/>
    <mergeCell ref="Q12:R12"/>
    <mergeCell ref="W12:X12"/>
    <mergeCell ref="A21:B21"/>
    <mergeCell ref="W28:X28"/>
    <mergeCell ref="C29:E29"/>
    <mergeCell ref="F29:H29"/>
    <mergeCell ref="C31:D31"/>
    <mergeCell ref="F31:G31"/>
    <mergeCell ref="A31:B31"/>
    <mergeCell ref="A30:B30"/>
    <mergeCell ref="C30:D30"/>
    <mergeCell ref="F30:G30"/>
    <mergeCell ref="O30:P30"/>
    <mergeCell ref="Q30:R30"/>
    <mergeCell ref="T30:V30"/>
    <mergeCell ref="A23:B23"/>
    <mergeCell ref="O23:P23"/>
    <mergeCell ref="Q23:R23"/>
    <mergeCell ref="I30:M31"/>
    <mergeCell ref="I23:M24"/>
    <mergeCell ref="J21:K21"/>
    <mergeCell ref="A25:E25"/>
    <mergeCell ref="T25:V25"/>
    <mergeCell ref="W25:X25"/>
    <mergeCell ref="A22:B22"/>
    <mergeCell ref="Q22:R22"/>
    <mergeCell ref="A43:B43"/>
    <mergeCell ref="C43:E43"/>
    <mergeCell ref="F43:H43"/>
    <mergeCell ref="A42:B42"/>
    <mergeCell ref="A41:B41"/>
    <mergeCell ref="A40:B40"/>
    <mergeCell ref="T44:V44"/>
    <mergeCell ref="W44:X44"/>
    <mergeCell ref="J43:K43"/>
    <mergeCell ref="L43:M43"/>
    <mergeCell ref="O43:P43"/>
    <mergeCell ref="Q43:R43"/>
    <mergeCell ref="T43:V43"/>
    <mergeCell ref="W43:X43"/>
    <mergeCell ref="O44:P44"/>
    <mergeCell ref="Q44:R44"/>
    <mergeCell ref="J42:K42"/>
    <mergeCell ref="L42:M42"/>
    <mergeCell ref="O42:P42"/>
    <mergeCell ref="Q42:R42"/>
    <mergeCell ref="Q17:R17"/>
    <mergeCell ref="T17:V17"/>
    <mergeCell ref="T19:V19"/>
    <mergeCell ref="W19:X19"/>
    <mergeCell ref="L21:M21"/>
    <mergeCell ref="O21:P21"/>
    <mergeCell ref="Q21:R21"/>
    <mergeCell ref="T21:V21"/>
    <mergeCell ref="T42:V42"/>
    <mergeCell ref="W42:X42"/>
    <mergeCell ref="W18:X18"/>
    <mergeCell ref="L32:M32"/>
    <mergeCell ref="O32:P32"/>
    <mergeCell ref="Q32:R32"/>
    <mergeCell ref="W30:X30"/>
    <mergeCell ref="O31:P31"/>
    <mergeCell ref="Q31:R31"/>
    <mergeCell ref="T31:V31"/>
    <mergeCell ref="W31:X31"/>
    <mergeCell ref="W33:X33"/>
    <mergeCell ref="O38:P38"/>
    <mergeCell ref="Q38:R38"/>
    <mergeCell ref="L40:M40"/>
    <mergeCell ref="O40:P40"/>
    <mergeCell ref="T33:V33"/>
    <mergeCell ref="J32:K32"/>
    <mergeCell ref="J40:K40"/>
    <mergeCell ref="Q40:R40"/>
    <mergeCell ref="T40:V40"/>
    <mergeCell ref="T39:V39"/>
    <mergeCell ref="W39:X39"/>
    <mergeCell ref="T24:V24"/>
    <mergeCell ref="W24:X24"/>
    <mergeCell ref="O24:P24"/>
    <mergeCell ref="Q24:R24"/>
    <mergeCell ref="T29:V29"/>
    <mergeCell ref="W29:X29"/>
    <mergeCell ref="T32:V32"/>
    <mergeCell ref="W32:X32"/>
    <mergeCell ref="W26:X26"/>
    <mergeCell ref="W27:X27"/>
    <mergeCell ref="T28:V28"/>
    <mergeCell ref="L33:M33"/>
    <mergeCell ref="O33:P33"/>
    <mergeCell ref="Q33:R33"/>
    <mergeCell ref="T38:V38"/>
    <mergeCell ref="W38:X38"/>
    <mergeCell ref="W36:X36"/>
  </mergeCells>
  <conditionalFormatting sqref="A14:B14">
    <cfRule type="expression" dxfId="19" priority="13">
      <formula>$Y14 ="PLEASE ENTER DATE FOR INCURRED EXPENSE"</formula>
    </cfRule>
  </conditionalFormatting>
  <conditionalFormatting sqref="A21:B21">
    <cfRule type="expression" dxfId="18" priority="12">
      <formula>$Y21 ="PLEASE ENTER DATE FOR INCURRED EXPENSE"</formula>
    </cfRule>
  </conditionalFormatting>
  <conditionalFormatting sqref="A28:B28">
    <cfRule type="expression" dxfId="17" priority="11">
      <formula>$Y28 ="PLEASE ENTER DATE FOR INCURRED EXPENSE"</formula>
    </cfRule>
  </conditionalFormatting>
  <conditionalFormatting sqref="A35:B35">
    <cfRule type="expression" dxfId="16" priority="10">
      <formula>$Y35 ="PLEASE ENTER DATE FOR INCURRED EXPENSE"</formula>
    </cfRule>
  </conditionalFormatting>
  <conditionalFormatting sqref="A42:B42">
    <cfRule type="expression" dxfId="15" priority="9">
      <formula>$Y42 ="PLEASE ENTER DATE FOR INCURRED EXPENSE"</formula>
    </cfRule>
  </conditionalFormatting>
  <conditionalFormatting sqref="C19:H19">
    <cfRule type="expression" dxfId="14" priority="27">
      <formula>$Y14="PLEASE ENTER DATE FOR INCURRED EXPENSE"</formula>
    </cfRule>
    <cfRule type="expression" dxfId="13" priority="28">
      <formula>$Y19 ="PLEASE COMPLETE REASON FOR TRIP"</formula>
    </cfRule>
  </conditionalFormatting>
  <conditionalFormatting sqref="C26:H26">
    <cfRule type="expression" dxfId="12" priority="7">
      <formula>$Y21="PLEASE ENTER DATE FOR INCURRED EXPENSE"</formula>
    </cfRule>
    <cfRule type="expression" dxfId="11" priority="8">
      <formula>$Y26 ="PLEASE COMPLETE REASON FOR TRIP"</formula>
    </cfRule>
  </conditionalFormatting>
  <conditionalFormatting sqref="C33:H33">
    <cfRule type="expression" dxfId="10" priority="5">
      <formula>$Y28="PLEASE ENTER DATE FOR INCURRED EXPENSE"</formula>
    </cfRule>
    <cfRule type="expression" dxfId="9" priority="6">
      <formula>$Y33 ="PLEASE COMPLETE REASON FOR TRIP"</formula>
    </cfRule>
  </conditionalFormatting>
  <conditionalFormatting sqref="C40:H40">
    <cfRule type="expression" dxfId="8" priority="3">
      <formula>$Y35="PLEASE ENTER DATE FOR INCURRED EXPENSE"</formula>
    </cfRule>
    <cfRule type="expression" dxfId="7" priority="4">
      <formula>$Y40 ="PLEASE COMPLETE REASON FOR TRIP"</formula>
    </cfRule>
  </conditionalFormatting>
  <conditionalFormatting sqref="C47:H47">
    <cfRule type="expression" dxfId="6" priority="1">
      <formula>$Y42="PLEASE ENTER DATE FOR INCURRED EXPENSE"</formula>
    </cfRule>
    <cfRule type="expression" dxfId="5" priority="2">
      <formula>$Y47 ="PLEASE COMPLETE REASON FOR TRIP"</formula>
    </cfRule>
  </conditionalFormatting>
  <conditionalFormatting sqref="J18:K18">
    <cfRule type="cellIs" dxfId="4" priority="35" operator="equal">
      <formula>FALSE</formula>
    </cfRule>
  </conditionalFormatting>
  <conditionalFormatting sqref="J25:K25">
    <cfRule type="cellIs" dxfId="3" priority="34" operator="equal">
      <formula>FALSE</formula>
    </cfRule>
  </conditionalFormatting>
  <conditionalFormatting sqref="J32:K32">
    <cfRule type="cellIs" dxfId="2" priority="33" operator="equal">
      <formula>FALSE</formula>
    </cfRule>
  </conditionalFormatting>
  <conditionalFormatting sqref="J39:K39">
    <cfRule type="cellIs" dxfId="1" priority="32" operator="equal">
      <formula>FALSE</formula>
    </cfRule>
  </conditionalFormatting>
  <conditionalFormatting sqref="J46:K46">
    <cfRule type="cellIs" dxfId="0" priority="31" operator="equal">
      <formula>FALSE</formula>
    </cfRule>
  </conditionalFormatting>
  <dataValidations count="4">
    <dataValidation allowBlank="1" showInputMessage="1" showErrorMessage="1" prompt="Time must be entered in h:mm format." sqref="C30:C31 D30 D16 F23:G24 C23:C24 F16:G17 C16:C17 D23 F30:G31 C37:C38 D37 F37:G38 C44:C45 D44 F44:G45" xr:uid="{00000000-0002-0000-0700-000001000000}"/>
    <dataValidation type="list" allowBlank="1" showInputMessage="1" showErrorMessage="1" sqref="H30:H31 E30:E31 H16:H17 H23:H24 E23:E24 E16:E17 H37:H38 E37:E38 H44:H45 E44:E45" xr:uid="{00000000-0002-0000-0700-000002000000}">
      <formula1>"a.m., p.m."</formula1>
    </dataValidation>
    <dataValidation type="date" operator="greaterThanOrEqual" allowBlank="1" showInputMessage="1" showErrorMessage="1" prompt="Travel begin date -mm/dd/yy" sqref="C5" xr:uid="{00000000-0002-0000-0700-000009000000}">
      <formula1>36892</formula1>
    </dataValidation>
    <dataValidation type="date" operator="greaterThanOrEqual" allowBlank="1" showInputMessage="1" showErrorMessage="1" prompt="Travel end date -mm/dd/yy" sqref="G5:H5" xr:uid="{00000000-0002-0000-0700-00000A000000}">
      <formula1>36892</formula1>
    </dataValidation>
  </dataValidations>
  <printOptions horizontalCentered="1"/>
  <pageMargins left="0.2" right="0.2" top="0.2" bottom="0.2" header="0.05" footer="0.05"/>
  <pageSetup scale="74" orientation="portrait" r:id="rId1"/>
  <headerFooter>
    <oddFooter>&amp;R&amp;A</oddFooter>
  </headerFooter>
  <extLst>
    <ext xmlns:x14="http://schemas.microsoft.com/office/spreadsheetml/2009/9/main" uri="{CCE6A557-97BC-4b89-ADB6-D9C93CAAB3DF}">
      <x14:dataValidations xmlns:xm="http://schemas.microsoft.com/office/excel/2006/main" count="7">
        <x14:dataValidation type="list" allowBlank="1" showErrorMessage="1" prompt="You MUST include travel times in order to claim meals." xr:uid="{4225FAA4-43AC-473A-B3BA-5D1AD7EFB7BC}">
          <x14:formula1>
            <xm:f>Lookups!$E$4</xm:f>
          </x14:formula1>
          <xm:sqref>Q16:R16 Q23:R23 Q30:R30 Q37:R37 Q44:R44</xm:sqref>
        </x14:dataValidation>
        <x14:dataValidation type="list" allowBlank="1" showErrorMessage="1" xr:uid="{A814EA69-F0D9-4470-8AC1-ED9C48957174}">
          <x14:formula1>
            <xm:f>Lookups!$E$3</xm:f>
          </x14:formula1>
          <xm:sqref>Q15:R15 Q22:R22 Q29:R29 Q36:R36 Q43:R43</xm:sqref>
        </x14:dataValidation>
        <x14:dataValidation type="list" allowBlank="1" showInputMessage="1" showErrorMessage="1" xr:uid="{0A2712C2-7633-45F6-9778-366C7845F9A5}">
          <x14:formula1>
            <xm:f>Lookups!$E$2</xm:f>
          </x14:formula1>
          <xm:sqref>Q14:R14 Q21:R21 Q28:R28 Q35:R35 Q42:R42</xm:sqref>
        </x14:dataValidation>
        <x14:dataValidation type="list" allowBlank="1" showErrorMessage="1" xr:uid="{D4D2D930-8E75-40AA-A41B-F52FC0A80688}">
          <x14:formula1>
            <xm:f>Lookups!$B$4</xm:f>
          </x14:formula1>
          <xm:sqref>O16:P16 O23:P23 O30:P30 O37:P37 O44:P44</xm:sqref>
        </x14:dataValidation>
        <x14:dataValidation type="list" allowBlank="1" showErrorMessage="1" xr:uid="{034BC143-B0A2-459A-BDA4-E658DACA1636}">
          <x14:formula1>
            <xm:f>Lookups!$B$3</xm:f>
          </x14:formula1>
          <xm:sqref>O15:P15 O22:P22 O29:P29 O36:P36 O43:P43</xm:sqref>
        </x14:dataValidation>
        <x14:dataValidation type="list" allowBlank="1" xr:uid="{91AD1C55-4FD2-47B9-B03E-28410B713BCD}">
          <x14:formula1>
            <xm:f>Lookups!$B$2</xm:f>
          </x14:formula1>
          <xm:sqref>O14:P14 O21:P21 O28:P28 O35:P35 O42:P42</xm:sqref>
        </x14:dataValidation>
        <x14:dataValidation type="list" allowBlank="1" showInputMessage="1" showErrorMessage="1" xr:uid="{97BC83E9-A48F-43ED-8755-BADA23F6712F}">
          <x14:formula1>
            <xm:f>Lookups!$J$2:$J$18</xm:f>
          </x14:formula1>
          <xm:sqref>T14:V16 T42:V44 T21:V23 T28:V30 T35:V37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00FF"/>
    <pageSetUpPr fitToPage="1"/>
  </sheetPr>
  <dimension ref="A1:M48"/>
  <sheetViews>
    <sheetView zoomScale="75" zoomScaleNormal="75" workbookViewId="0">
      <selection activeCell="J44" sqref="J44"/>
    </sheetView>
  </sheetViews>
  <sheetFormatPr defaultColWidth="9.109375" defaultRowHeight="15.9" customHeight="1" x14ac:dyDescent="0.3"/>
  <cols>
    <col min="1" max="2" width="12.6640625" style="64" customWidth="1"/>
    <col min="3" max="4" width="25.6640625" style="64" customWidth="1"/>
    <col min="5" max="5" width="15.6640625" style="64" customWidth="1"/>
    <col min="6" max="6" width="25.6640625" style="64" customWidth="1"/>
    <col min="7" max="8" width="12.6640625" style="41" customWidth="1"/>
    <col min="9" max="9" width="11.33203125" style="41" customWidth="1"/>
    <col min="10" max="10" width="12.5546875" style="41" bestFit="1" customWidth="1"/>
    <col min="11" max="16384" width="9.109375" style="41"/>
  </cols>
  <sheetData>
    <row r="1" spans="1:10" ht="15.9" customHeight="1" x14ac:dyDescent="0.35">
      <c r="A1" s="604" t="s">
        <v>63</v>
      </c>
      <c r="B1" s="604"/>
      <c r="C1" s="604"/>
      <c r="D1" s="604"/>
      <c r="E1" s="604"/>
      <c r="F1" s="604"/>
      <c r="G1" s="604"/>
      <c r="H1" s="604"/>
      <c r="I1" s="604"/>
      <c r="J1" s="604"/>
    </row>
    <row r="2" spans="1:10" ht="15.9" customHeight="1" x14ac:dyDescent="0.35">
      <c r="A2" s="605" t="s">
        <v>64</v>
      </c>
      <c r="B2" s="605"/>
      <c r="C2" s="605"/>
      <c r="D2" s="605"/>
      <c r="E2" s="605"/>
      <c r="F2" s="605"/>
      <c r="G2" s="605"/>
      <c r="H2" s="605"/>
      <c r="I2" s="605"/>
      <c r="J2" s="605"/>
    </row>
    <row r="3" spans="1:10" ht="15.9" customHeight="1" thickBot="1" x14ac:dyDescent="0.35">
      <c r="A3" s="42"/>
      <c r="B3" s="42"/>
      <c r="C3" s="42"/>
      <c r="D3" s="42"/>
      <c r="E3" s="42"/>
      <c r="F3" s="42"/>
      <c r="G3" s="69"/>
      <c r="H3" s="43"/>
      <c r="I3" s="43" t="s">
        <v>28</v>
      </c>
      <c r="J3" s="44" t="s">
        <v>81</v>
      </c>
    </row>
    <row r="4" spans="1:10" s="42" customFormat="1" ht="17.25" customHeight="1" x14ac:dyDescent="0.3">
      <c r="A4" s="606" t="s">
        <v>65</v>
      </c>
      <c r="B4" s="587"/>
      <c r="C4" s="45">
        <f>'Page 1'!Q10</f>
        <v>0</v>
      </c>
      <c r="D4" s="46" t="s">
        <v>66</v>
      </c>
      <c r="E4" s="607">
        <f>'Page 1'!V10</f>
        <v>0</v>
      </c>
      <c r="F4" s="608"/>
      <c r="G4" s="609" t="s">
        <v>84</v>
      </c>
      <c r="H4" s="610"/>
      <c r="I4" s="610"/>
      <c r="J4" s="611"/>
    </row>
    <row r="5" spans="1:10" ht="16.5" customHeight="1" x14ac:dyDescent="0.3">
      <c r="A5" s="618" t="s">
        <v>67</v>
      </c>
      <c r="B5" s="619"/>
      <c r="C5" s="224">
        <f>'Page 1'!D10</f>
        <v>0</v>
      </c>
      <c r="D5" s="48" t="s">
        <v>68</v>
      </c>
      <c r="E5" s="620">
        <f>'Page 1'!F16</f>
        <v>0</v>
      </c>
      <c r="F5" s="621">
        <f>'Page 1'!I11</f>
        <v>0</v>
      </c>
      <c r="G5" s="612"/>
      <c r="H5" s="613"/>
      <c r="I5" s="613"/>
      <c r="J5" s="614"/>
    </row>
    <row r="6" spans="1:10" ht="17.25" customHeight="1" x14ac:dyDescent="0.3">
      <c r="A6" s="622" t="s">
        <v>54</v>
      </c>
      <c r="B6" s="623"/>
      <c r="C6" s="47">
        <f>'Page 1'!R16</f>
        <v>0</v>
      </c>
      <c r="D6" s="49" t="s">
        <v>69</v>
      </c>
      <c r="E6" s="624">
        <f>'Page 1'!C19</f>
        <v>0</v>
      </c>
      <c r="F6" s="625"/>
      <c r="G6" s="612"/>
      <c r="H6" s="613"/>
      <c r="I6" s="613"/>
      <c r="J6" s="614"/>
    </row>
    <row r="7" spans="1:10" ht="17.25" customHeight="1" thickBot="1" x14ac:dyDescent="0.35">
      <c r="A7" s="626" t="s">
        <v>8</v>
      </c>
      <c r="B7" s="627"/>
      <c r="C7" s="50">
        <f>'Page 1'!F13</f>
        <v>0</v>
      </c>
      <c r="D7" s="51" t="s">
        <v>70</v>
      </c>
      <c r="E7" s="628">
        <f>'Page 1'!E28</f>
        <v>0</v>
      </c>
      <c r="F7" s="629"/>
      <c r="G7" s="615"/>
      <c r="H7" s="616"/>
      <c r="I7" s="616"/>
      <c r="J7" s="617"/>
    </row>
    <row r="8" spans="1:10" ht="17.25" customHeight="1" thickBot="1" x14ac:dyDescent="0.35">
      <c r="A8" s="599" t="s">
        <v>88</v>
      </c>
      <c r="B8" s="600"/>
      <c r="C8" s="600"/>
      <c r="D8" s="600"/>
      <c r="E8" s="600"/>
      <c r="F8" s="600"/>
      <c r="G8" s="600"/>
      <c r="H8" s="600"/>
      <c r="I8" s="600"/>
      <c r="J8" s="601"/>
    </row>
    <row r="9" spans="1:10" ht="17.100000000000001" customHeight="1" thickBot="1" x14ac:dyDescent="0.35">
      <c r="A9" s="52"/>
      <c r="B9" s="53"/>
      <c r="C9" s="53"/>
      <c r="D9" s="53"/>
      <c r="E9" s="54"/>
      <c r="F9" s="54"/>
      <c r="G9" s="631" t="s">
        <v>71</v>
      </c>
      <c r="H9" s="632"/>
      <c r="I9" s="632"/>
      <c r="J9" s="633"/>
    </row>
    <row r="10" spans="1:10" ht="21.75" customHeight="1" x14ac:dyDescent="0.3">
      <c r="A10" s="606" t="s">
        <v>72</v>
      </c>
      <c r="B10" s="587" t="s">
        <v>46</v>
      </c>
      <c r="C10" s="587" t="s">
        <v>34</v>
      </c>
      <c r="D10" s="587" t="s">
        <v>35</v>
      </c>
      <c r="E10" s="587"/>
      <c r="F10" s="587" t="s">
        <v>73</v>
      </c>
      <c r="G10" s="587" t="s">
        <v>86</v>
      </c>
      <c r="H10" s="587"/>
      <c r="I10" s="602" t="s">
        <v>89</v>
      </c>
      <c r="J10" s="634" t="s">
        <v>85</v>
      </c>
    </row>
    <row r="11" spans="1:10" s="56" customFormat="1" ht="36.75" customHeight="1" thickBot="1" x14ac:dyDescent="0.35">
      <c r="A11" s="630"/>
      <c r="B11" s="588"/>
      <c r="C11" s="588"/>
      <c r="D11" s="588"/>
      <c r="E11" s="588"/>
      <c r="F11" s="588"/>
      <c r="G11" s="55" t="s">
        <v>74</v>
      </c>
      <c r="H11" s="55" t="s">
        <v>75</v>
      </c>
      <c r="I11" s="603"/>
      <c r="J11" s="635"/>
    </row>
    <row r="12" spans="1:10" ht="17.100000000000001" customHeight="1" x14ac:dyDescent="0.3">
      <c r="A12" s="4"/>
      <c r="B12" s="4"/>
      <c r="C12" s="5"/>
      <c r="D12" s="597"/>
      <c r="E12" s="598"/>
      <c r="F12" s="14"/>
      <c r="G12" s="1"/>
      <c r="H12" s="1"/>
      <c r="I12" s="1"/>
      <c r="J12" s="2">
        <f t="shared" ref="J12:J41" si="0">(H12-G12)-I12</f>
        <v>0</v>
      </c>
    </row>
    <row r="13" spans="1:10" ht="17.100000000000001" customHeight="1" x14ac:dyDescent="0.3">
      <c r="A13" s="6"/>
      <c r="B13" s="6"/>
      <c r="C13" s="7"/>
      <c r="D13" s="589"/>
      <c r="E13" s="590"/>
      <c r="F13" s="13"/>
      <c r="G13" s="1"/>
      <c r="H13" s="1"/>
      <c r="I13" s="1"/>
      <c r="J13" s="2">
        <f t="shared" si="0"/>
        <v>0</v>
      </c>
    </row>
    <row r="14" spans="1:10" ht="17.100000000000001" customHeight="1" x14ac:dyDescent="0.3">
      <c r="A14" s="6"/>
      <c r="B14" s="6"/>
      <c r="C14" s="7"/>
      <c r="D14" s="589"/>
      <c r="E14" s="590"/>
      <c r="F14" s="13"/>
      <c r="G14" s="1"/>
      <c r="H14" s="1"/>
      <c r="I14" s="1"/>
      <c r="J14" s="2">
        <f t="shared" si="0"/>
        <v>0</v>
      </c>
    </row>
    <row r="15" spans="1:10" ht="17.100000000000001" customHeight="1" x14ac:dyDescent="0.3">
      <c r="A15" s="6"/>
      <c r="B15" s="6"/>
      <c r="C15" s="7"/>
      <c r="D15" s="589"/>
      <c r="E15" s="590"/>
      <c r="F15" s="13"/>
      <c r="G15" s="1"/>
      <c r="H15" s="1"/>
      <c r="I15" s="1"/>
      <c r="J15" s="2">
        <f t="shared" si="0"/>
        <v>0</v>
      </c>
    </row>
    <row r="16" spans="1:10" ht="17.100000000000001" customHeight="1" x14ac:dyDescent="0.3">
      <c r="A16" s="6"/>
      <c r="B16" s="6"/>
      <c r="C16" s="7"/>
      <c r="D16" s="589"/>
      <c r="E16" s="590"/>
      <c r="F16" s="13"/>
      <c r="G16" s="1"/>
      <c r="H16" s="1"/>
      <c r="I16" s="1"/>
      <c r="J16" s="2">
        <f t="shared" si="0"/>
        <v>0</v>
      </c>
    </row>
    <row r="17" spans="1:13" ht="17.100000000000001" customHeight="1" x14ac:dyDescent="0.3">
      <c r="A17" s="6"/>
      <c r="B17" s="6"/>
      <c r="C17" s="7"/>
      <c r="D17" s="589"/>
      <c r="E17" s="590"/>
      <c r="F17" s="13"/>
      <c r="G17" s="1"/>
      <c r="H17" s="1"/>
      <c r="I17" s="1"/>
      <c r="J17" s="2">
        <f t="shared" si="0"/>
        <v>0</v>
      </c>
    </row>
    <row r="18" spans="1:13" ht="17.100000000000001" customHeight="1" x14ac:dyDescent="0.3">
      <c r="A18" s="6"/>
      <c r="B18" s="6"/>
      <c r="C18" s="7"/>
      <c r="D18" s="589"/>
      <c r="E18" s="590"/>
      <c r="F18" s="13"/>
      <c r="G18" s="1"/>
      <c r="H18" s="1"/>
      <c r="I18" s="1"/>
      <c r="J18" s="2">
        <f t="shared" si="0"/>
        <v>0</v>
      </c>
    </row>
    <row r="19" spans="1:13" ht="17.100000000000001" customHeight="1" x14ac:dyDescent="0.3">
      <c r="A19" s="6"/>
      <c r="B19" s="6"/>
      <c r="C19" s="7"/>
      <c r="D19" s="589"/>
      <c r="E19" s="590"/>
      <c r="F19" s="13"/>
      <c r="G19" s="1"/>
      <c r="H19" s="1"/>
      <c r="I19" s="1"/>
      <c r="J19" s="2">
        <f t="shared" si="0"/>
        <v>0</v>
      </c>
    </row>
    <row r="20" spans="1:13" ht="17.100000000000001" customHeight="1" x14ac:dyDescent="0.3">
      <c r="A20" s="6"/>
      <c r="B20" s="6"/>
      <c r="C20" s="7"/>
      <c r="D20" s="589"/>
      <c r="E20" s="590"/>
      <c r="F20" s="13"/>
      <c r="G20" s="1"/>
      <c r="H20" s="1"/>
      <c r="I20" s="1"/>
      <c r="J20" s="2">
        <f t="shared" si="0"/>
        <v>0</v>
      </c>
    </row>
    <row r="21" spans="1:13" ht="17.100000000000001" customHeight="1" x14ac:dyDescent="0.3">
      <c r="A21" s="6"/>
      <c r="B21" s="6"/>
      <c r="C21" s="7"/>
      <c r="D21" s="589"/>
      <c r="E21" s="590"/>
      <c r="F21" s="13"/>
      <c r="G21" s="1"/>
      <c r="H21" s="1"/>
      <c r="I21" s="1"/>
      <c r="J21" s="2">
        <f t="shared" si="0"/>
        <v>0</v>
      </c>
    </row>
    <row r="22" spans="1:13" ht="17.100000000000001" customHeight="1" x14ac:dyDescent="0.3">
      <c r="A22" s="6"/>
      <c r="B22" s="6"/>
      <c r="C22" s="7"/>
      <c r="D22" s="589"/>
      <c r="E22" s="590"/>
      <c r="F22" s="13"/>
      <c r="G22" s="1"/>
      <c r="H22" s="1"/>
      <c r="I22" s="1"/>
      <c r="J22" s="2">
        <f t="shared" si="0"/>
        <v>0</v>
      </c>
    </row>
    <row r="23" spans="1:13" ht="17.100000000000001" customHeight="1" x14ac:dyDescent="0.3">
      <c r="A23" s="6"/>
      <c r="B23" s="6"/>
      <c r="C23" s="7"/>
      <c r="D23" s="589"/>
      <c r="E23" s="590"/>
      <c r="F23" s="13"/>
      <c r="G23" s="1"/>
      <c r="H23" s="1"/>
      <c r="I23" s="1"/>
      <c r="J23" s="2">
        <f t="shared" si="0"/>
        <v>0</v>
      </c>
    </row>
    <row r="24" spans="1:13" ht="17.100000000000001" customHeight="1" x14ac:dyDescent="0.3">
      <c r="A24" s="6"/>
      <c r="B24" s="6"/>
      <c r="C24" s="7"/>
      <c r="D24" s="589"/>
      <c r="E24" s="590"/>
      <c r="F24" s="13"/>
      <c r="G24" s="1"/>
      <c r="H24" s="1"/>
      <c r="I24" s="1"/>
      <c r="J24" s="2">
        <f t="shared" si="0"/>
        <v>0</v>
      </c>
    </row>
    <row r="25" spans="1:13" ht="17.100000000000001" customHeight="1" x14ac:dyDescent="0.3">
      <c r="A25" s="6"/>
      <c r="B25" s="6"/>
      <c r="C25" s="7"/>
      <c r="D25" s="589"/>
      <c r="E25" s="590"/>
      <c r="F25" s="13"/>
      <c r="G25" s="1"/>
      <c r="H25" s="1"/>
      <c r="I25" s="1"/>
      <c r="J25" s="2">
        <f t="shared" si="0"/>
        <v>0</v>
      </c>
    </row>
    <row r="26" spans="1:13" ht="17.100000000000001" customHeight="1" x14ac:dyDescent="0.3">
      <c r="A26" s="6"/>
      <c r="B26" s="6"/>
      <c r="C26" s="7"/>
      <c r="D26" s="589"/>
      <c r="E26" s="590"/>
      <c r="F26" s="13"/>
      <c r="G26" s="1"/>
      <c r="H26" s="1"/>
      <c r="I26" s="1"/>
      <c r="J26" s="2">
        <f t="shared" si="0"/>
        <v>0</v>
      </c>
    </row>
    <row r="27" spans="1:13" ht="17.100000000000001" customHeight="1" x14ac:dyDescent="0.3">
      <c r="A27" s="6"/>
      <c r="B27" s="6"/>
      <c r="C27" s="7"/>
      <c r="D27" s="589"/>
      <c r="E27" s="590"/>
      <c r="F27" s="13"/>
      <c r="G27" s="1"/>
      <c r="H27" s="1"/>
      <c r="I27" s="1"/>
      <c r="J27" s="2">
        <f t="shared" si="0"/>
        <v>0</v>
      </c>
    </row>
    <row r="28" spans="1:13" ht="17.100000000000001" customHeight="1" x14ac:dyDescent="0.3">
      <c r="A28" s="6"/>
      <c r="B28" s="6"/>
      <c r="C28" s="7"/>
      <c r="D28" s="589"/>
      <c r="E28" s="590"/>
      <c r="F28" s="13"/>
      <c r="G28" s="1"/>
      <c r="H28" s="1"/>
      <c r="I28" s="1"/>
      <c r="J28" s="2">
        <f t="shared" si="0"/>
        <v>0</v>
      </c>
    </row>
    <row r="29" spans="1:13" ht="17.100000000000001" customHeight="1" x14ac:dyDescent="0.3">
      <c r="A29" s="6"/>
      <c r="B29" s="6"/>
      <c r="C29" s="7"/>
      <c r="D29" s="589"/>
      <c r="E29" s="590"/>
      <c r="F29" s="13"/>
      <c r="G29" s="1"/>
      <c r="H29" s="1"/>
      <c r="I29" s="1"/>
      <c r="J29" s="2">
        <f t="shared" si="0"/>
        <v>0</v>
      </c>
    </row>
    <row r="30" spans="1:13" s="57" customFormat="1" ht="17.100000000000001" customHeight="1" x14ac:dyDescent="0.3">
      <c r="A30" s="6"/>
      <c r="B30" s="6"/>
      <c r="C30" s="7"/>
      <c r="D30" s="589"/>
      <c r="E30" s="590"/>
      <c r="F30" s="13"/>
      <c r="G30" s="1"/>
      <c r="H30" s="1"/>
      <c r="I30" s="1"/>
      <c r="J30" s="2">
        <f t="shared" si="0"/>
        <v>0</v>
      </c>
      <c r="K30" s="41"/>
      <c r="L30" s="41"/>
      <c r="M30" s="41"/>
    </row>
    <row r="31" spans="1:13" s="57" customFormat="1" ht="17.100000000000001" customHeight="1" x14ac:dyDescent="0.3">
      <c r="A31" s="6"/>
      <c r="B31" s="6"/>
      <c r="C31" s="7"/>
      <c r="D31" s="589"/>
      <c r="E31" s="590"/>
      <c r="F31" s="13"/>
      <c r="G31" s="1"/>
      <c r="H31" s="1"/>
      <c r="I31" s="1"/>
      <c r="J31" s="2">
        <f t="shared" si="0"/>
        <v>0</v>
      </c>
      <c r="K31" s="41"/>
    </row>
    <row r="32" spans="1:13" s="57" customFormat="1" ht="17.100000000000001" customHeight="1" x14ac:dyDescent="0.3">
      <c r="A32" s="6"/>
      <c r="B32" s="6"/>
      <c r="C32" s="7"/>
      <c r="D32" s="589"/>
      <c r="E32" s="590"/>
      <c r="F32" s="13"/>
      <c r="G32" s="1"/>
      <c r="H32" s="1"/>
      <c r="I32" s="1"/>
      <c r="J32" s="2">
        <f t="shared" si="0"/>
        <v>0</v>
      </c>
      <c r="K32" s="41"/>
    </row>
    <row r="33" spans="1:11" s="57" customFormat="1" ht="17.100000000000001" customHeight="1" x14ac:dyDescent="0.3">
      <c r="A33" s="6"/>
      <c r="B33" s="6"/>
      <c r="C33" s="7"/>
      <c r="D33" s="589"/>
      <c r="E33" s="590"/>
      <c r="F33" s="13"/>
      <c r="G33" s="1"/>
      <c r="H33" s="1"/>
      <c r="I33" s="1"/>
      <c r="J33" s="2">
        <f t="shared" si="0"/>
        <v>0</v>
      </c>
      <c r="K33" s="41"/>
    </row>
    <row r="34" spans="1:11" s="57" customFormat="1" ht="17.100000000000001" customHeight="1" x14ac:dyDescent="0.3">
      <c r="A34" s="6"/>
      <c r="B34" s="6"/>
      <c r="C34" s="7"/>
      <c r="D34" s="589"/>
      <c r="E34" s="590"/>
      <c r="F34" s="13"/>
      <c r="G34" s="1"/>
      <c r="H34" s="1"/>
      <c r="I34" s="1"/>
      <c r="J34" s="2">
        <f t="shared" si="0"/>
        <v>0</v>
      </c>
      <c r="K34" s="41"/>
    </row>
    <row r="35" spans="1:11" s="57" customFormat="1" ht="17.100000000000001" customHeight="1" x14ac:dyDescent="0.3">
      <c r="A35" s="6"/>
      <c r="B35" s="6"/>
      <c r="C35" s="7"/>
      <c r="D35" s="589"/>
      <c r="E35" s="590"/>
      <c r="F35" s="13"/>
      <c r="G35" s="1"/>
      <c r="H35" s="1"/>
      <c r="I35" s="1"/>
      <c r="J35" s="2">
        <f t="shared" si="0"/>
        <v>0</v>
      </c>
      <c r="K35" s="41"/>
    </row>
    <row r="36" spans="1:11" s="57" customFormat="1" ht="17.100000000000001" customHeight="1" x14ac:dyDescent="0.3">
      <c r="A36" s="6"/>
      <c r="B36" s="6"/>
      <c r="C36" s="7"/>
      <c r="D36" s="589"/>
      <c r="E36" s="590"/>
      <c r="F36" s="13"/>
      <c r="G36" s="1"/>
      <c r="H36" s="1"/>
      <c r="I36" s="1"/>
      <c r="J36" s="2">
        <f t="shared" si="0"/>
        <v>0</v>
      </c>
      <c r="K36" s="41"/>
    </row>
    <row r="37" spans="1:11" s="57" customFormat="1" ht="17.100000000000001" customHeight="1" x14ac:dyDescent="0.3">
      <c r="A37" s="6"/>
      <c r="B37" s="6"/>
      <c r="C37" s="7"/>
      <c r="D37" s="589"/>
      <c r="E37" s="590"/>
      <c r="F37" s="13"/>
      <c r="G37" s="1"/>
      <c r="H37" s="1"/>
      <c r="I37" s="1"/>
      <c r="J37" s="2">
        <f t="shared" si="0"/>
        <v>0</v>
      </c>
      <c r="K37" s="41"/>
    </row>
    <row r="38" spans="1:11" ht="17.100000000000001" customHeight="1" x14ac:dyDescent="0.3">
      <c r="A38" s="6"/>
      <c r="B38" s="6"/>
      <c r="C38" s="7"/>
      <c r="D38" s="589"/>
      <c r="E38" s="590"/>
      <c r="F38" s="13"/>
      <c r="G38" s="1"/>
      <c r="H38" s="1"/>
      <c r="I38" s="1"/>
      <c r="J38" s="2">
        <f t="shared" si="0"/>
        <v>0</v>
      </c>
    </row>
    <row r="39" spans="1:11" ht="17.100000000000001" customHeight="1" x14ac:dyDescent="0.3">
      <c r="A39" s="6"/>
      <c r="B39" s="6"/>
      <c r="C39" s="7"/>
      <c r="D39" s="589"/>
      <c r="E39" s="590"/>
      <c r="F39" s="13"/>
      <c r="G39" s="1"/>
      <c r="H39" s="1"/>
      <c r="I39" s="1"/>
      <c r="J39" s="2">
        <f t="shared" si="0"/>
        <v>0</v>
      </c>
    </row>
    <row r="40" spans="1:11" ht="17.100000000000001" customHeight="1" x14ac:dyDescent="0.3">
      <c r="A40" s="6"/>
      <c r="B40" s="6"/>
      <c r="C40" s="7"/>
      <c r="D40" s="589"/>
      <c r="E40" s="590"/>
      <c r="F40" s="13"/>
      <c r="G40" s="1"/>
      <c r="H40" s="1"/>
      <c r="I40" s="1"/>
      <c r="J40" s="2">
        <f t="shared" si="0"/>
        <v>0</v>
      </c>
    </row>
    <row r="41" spans="1:11" ht="17.100000000000001" customHeight="1" thickBot="1" x14ac:dyDescent="0.35">
      <c r="A41" s="8"/>
      <c r="B41" s="8"/>
      <c r="C41" s="9"/>
      <c r="D41" s="589"/>
      <c r="E41" s="590"/>
      <c r="F41" s="10"/>
      <c r="G41" s="1"/>
      <c r="H41" s="1"/>
      <c r="I41" s="12"/>
      <c r="J41" s="2">
        <f t="shared" si="0"/>
        <v>0</v>
      </c>
    </row>
    <row r="42" spans="1:11" ht="17.100000000000001" customHeight="1" thickBot="1" x14ac:dyDescent="0.35">
      <c r="A42" s="58"/>
      <c r="B42" s="59"/>
      <c r="C42" s="59"/>
      <c r="D42" s="60"/>
      <c r="E42" s="61"/>
      <c r="F42" s="62"/>
      <c r="G42" s="63"/>
      <c r="H42" s="594" t="s">
        <v>87</v>
      </c>
      <c r="I42" s="595"/>
      <c r="J42" s="3">
        <f>SUM(J12:J41)</f>
        <v>0</v>
      </c>
    </row>
    <row r="43" spans="1:11" ht="17.100000000000001" customHeight="1" x14ac:dyDescent="0.3">
      <c r="E43" s="65"/>
      <c r="F43" s="65"/>
      <c r="H43" s="65"/>
      <c r="I43" s="65"/>
      <c r="J43" s="65"/>
    </row>
    <row r="44" spans="1:11" s="65" customFormat="1" ht="15.9" customHeight="1" thickBot="1" x14ac:dyDescent="0.35">
      <c r="A44" s="596"/>
      <c r="B44" s="596"/>
      <c r="C44" s="596"/>
      <c r="D44" s="138"/>
      <c r="F44" s="596"/>
      <c r="G44" s="596"/>
      <c r="H44" s="596"/>
      <c r="I44" s="596"/>
      <c r="J44" s="138"/>
    </row>
    <row r="45" spans="1:11" s="65" customFormat="1" ht="15.9" customHeight="1" x14ac:dyDescent="0.3">
      <c r="A45" s="65" t="s">
        <v>76</v>
      </c>
      <c r="D45" s="66" t="s">
        <v>77</v>
      </c>
      <c r="F45" s="593" t="s">
        <v>78</v>
      </c>
      <c r="G45" s="593"/>
      <c r="H45" s="593"/>
      <c r="I45" s="67"/>
      <c r="J45" s="67" t="s">
        <v>77</v>
      </c>
    </row>
    <row r="46" spans="1:11" ht="15.9" customHeight="1" x14ac:dyDescent="0.3">
      <c r="A46" s="591" t="s">
        <v>79</v>
      </c>
      <c r="B46" s="591"/>
      <c r="C46" s="591"/>
      <c r="D46" s="591"/>
      <c r="F46" s="592" t="s">
        <v>80</v>
      </c>
      <c r="G46" s="592"/>
      <c r="H46" s="592"/>
      <c r="I46" s="592"/>
      <c r="J46" s="592"/>
    </row>
    <row r="47" spans="1:11" ht="15.9" customHeight="1" x14ac:dyDescent="0.3">
      <c r="A47" s="591"/>
      <c r="B47" s="591"/>
      <c r="C47" s="591"/>
      <c r="D47" s="591"/>
      <c r="E47" s="68"/>
      <c r="F47" s="592"/>
      <c r="G47" s="592"/>
      <c r="H47" s="592"/>
      <c r="I47" s="592"/>
      <c r="J47" s="592"/>
    </row>
    <row r="48" spans="1:11" ht="15.9" customHeight="1" x14ac:dyDescent="0.3">
      <c r="A48" s="68"/>
      <c r="B48" s="68"/>
      <c r="C48" s="68"/>
    </row>
  </sheetData>
  <sheetProtection algorithmName="SHA-512" hashValue="j6w1v7bHCfzDzTaf3/SOjsLcGumjeabUW+Bx+nZEQz2WwtrSdJ3U/LG0NSFd4zzokbp4UL1SDvXP8vQzMnP6dw==" saltValue="Fwur90sRLQykkPiGpmc6NA==" spinCount="100000" sheet="1" insertHyperlinks="0"/>
  <mergeCells count="57">
    <mergeCell ref="A8:J8"/>
    <mergeCell ref="I10:I11"/>
    <mergeCell ref="A1:J1"/>
    <mergeCell ref="A2:J2"/>
    <mergeCell ref="A4:B4"/>
    <mergeCell ref="E4:F4"/>
    <mergeCell ref="G4:J7"/>
    <mergeCell ref="A5:B5"/>
    <mergeCell ref="E5:F5"/>
    <mergeCell ref="A6:B6"/>
    <mergeCell ref="E6:F6"/>
    <mergeCell ref="A7:B7"/>
    <mergeCell ref="E7:F7"/>
    <mergeCell ref="A10:A11"/>
    <mergeCell ref="G9:J9"/>
    <mergeCell ref="J10:J11"/>
    <mergeCell ref="C10:C11"/>
    <mergeCell ref="D18:E18"/>
    <mergeCell ref="D19:E19"/>
    <mergeCell ref="G10:H10"/>
    <mergeCell ref="D12:E12"/>
    <mergeCell ref="D13:E13"/>
    <mergeCell ref="D14:E14"/>
    <mergeCell ref="D15:E15"/>
    <mergeCell ref="F10:F11"/>
    <mergeCell ref="D10:E11"/>
    <mergeCell ref="A46:D47"/>
    <mergeCell ref="F46:J47"/>
    <mergeCell ref="D33:E33"/>
    <mergeCell ref="D34:E34"/>
    <mergeCell ref="D35:E35"/>
    <mergeCell ref="D36:E36"/>
    <mergeCell ref="D37:E37"/>
    <mergeCell ref="D38:E38"/>
    <mergeCell ref="D39:E39"/>
    <mergeCell ref="D40:E40"/>
    <mergeCell ref="D41:E41"/>
    <mergeCell ref="F45:H45"/>
    <mergeCell ref="H42:I42"/>
    <mergeCell ref="F44:I44"/>
    <mergeCell ref="A44:C44"/>
    <mergeCell ref="B10:B11"/>
    <mergeCell ref="D32:E32"/>
    <mergeCell ref="D21:E21"/>
    <mergeCell ref="D22:E22"/>
    <mergeCell ref="D23:E23"/>
    <mergeCell ref="D24:E24"/>
    <mergeCell ref="D25:E25"/>
    <mergeCell ref="D26:E26"/>
    <mergeCell ref="D27:E27"/>
    <mergeCell ref="D28:E28"/>
    <mergeCell ref="D29:E29"/>
    <mergeCell ref="D30:E30"/>
    <mergeCell ref="D31:E31"/>
    <mergeCell ref="D20:E20"/>
    <mergeCell ref="D16:E16"/>
    <mergeCell ref="D17:E17"/>
  </mergeCells>
  <dataValidations count="1">
    <dataValidation allowBlank="1" showInputMessage="1" showErrorMessage="1" promptTitle="Adjustment/Commuting Miles" prompt="Reimbursable mileage is the lesser of distance between your duty station or your home.   This adjustment or commuting mileage must be entered to calculate reimbursable mileage." sqref="I10:I11" xr:uid="{129809EC-EA1F-4116-B2DD-7A22F89A8D07}"/>
  </dataValidations>
  <printOptions horizontalCentered="1"/>
  <pageMargins left="0.2" right="0.2" top="0.2" bottom="0.2" header="0" footer="0"/>
  <pageSetup scale="73"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00FF"/>
    <pageSetUpPr fitToPage="1"/>
  </sheetPr>
  <dimension ref="A1:M48"/>
  <sheetViews>
    <sheetView zoomScaleNormal="100" workbookViewId="0">
      <selection activeCell="D44" sqref="D44"/>
    </sheetView>
  </sheetViews>
  <sheetFormatPr defaultColWidth="9.109375" defaultRowHeight="15.9" customHeight="1" x14ac:dyDescent="0.3"/>
  <cols>
    <col min="1" max="2" width="12.6640625" style="64" customWidth="1"/>
    <col min="3" max="4" width="25.6640625" style="64" customWidth="1"/>
    <col min="5" max="5" width="15.6640625" style="64" customWidth="1"/>
    <col min="6" max="6" width="25.6640625" style="64" customWidth="1"/>
    <col min="7" max="8" width="12.6640625" style="41" customWidth="1"/>
    <col min="9" max="9" width="11.33203125" style="41" customWidth="1"/>
    <col min="10" max="10" width="12.6640625" style="41" customWidth="1"/>
    <col min="11" max="16384" width="9.109375" style="41"/>
  </cols>
  <sheetData>
    <row r="1" spans="1:10" ht="15.9" customHeight="1" x14ac:dyDescent="0.35">
      <c r="A1" s="604" t="s">
        <v>63</v>
      </c>
      <c r="B1" s="604"/>
      <c r="C1" s="604"/>
      <c r="D1" s="604"/>
      <c r="E1" s="604"/>
      <c r="F1" s="604"/>
      <c r="G1" s="604"/>
      <c r="H1" s="604"/>
      <c r="I1" s="604"/>
      <c r="J1" s="604"/>
    </row>
    <row r="2" spans="1:10" ht="15.9" customHeight="1" x14ac:dyDescent="0.35">
      <c r="A2" s="605" t="s">
        <v>64</v>
      </c>
      <c r="B2" s="605"/>
      <c r="C2" s="605"/>
      <c r="D2" s="605"/>
      <c r="E2" s="605"/>
      <c r="F2" s="605"/>
      <c r="G2" s="605"/>
      <c r="H2" s="605"/>
      <c r="I2" s="605"/>
      <c r="J2" s="605"/>
    </row>
    <row r="3" spans="1:10" ht="15.9" customHeight="1" thickBot="1" x14ac:dyDescent="0.35">
      <c r="A3" s="42"/>
      <c r="B3" s="42"/>
      <c r="C3" s="42"/>
      <c r="D3" s="42"/>
      <c r="E3" s="42"/>
      <c r="F3" s="42"/>
      <c r="G3" s="42"/>
      <c r="H3" s="43"/>
      <c r="I3" s="43" t="s">
        <v>28</v>
      </c>
      <c r="J3" s="44" t="s">
        <v>82</v>
      </c>
    </row>
    <row r="4" spans="1:10" s="42" customFormat="1" ht="17.25" customHeight="1" x14ac:dyDescent="0.3">
      <c r="A4" s="606" t="s">
        <v>65</v>
      </c>
      <c r="B4" s="587"/>
      <c r="C4" s="45">
        <f>'Page 1'!Q10</f>
        <v>0</v>
      </c>
      <c r="D4" s="46" t="s">
        <v>66</v>
      </c>
      <c r="E4" s="607">
        <f>'Page 1'!V10</f>
        <v>0</v>
      </c>
      <c r="F4" s="608"/>
      <c r="G4" s="609" t="s">
        <v>84</v>
      </c>
      <c r="H4" s="610"/>
      <c r="I4" s="610"/>
      <c r="J4" s="611"/>
    </row>
    <row r="5" spans="1:10" ht="16.5" customHeight="1" x14ac:dyDescent="0.3">
      <c r="A5" s="618" t="s">
        <v>67</v>
      </c>
      <c r="B5" s="619"/>
      <c r="C5" s="224">
        <f>'Page 1'!D10</f>
        <v>0</v>
      </c>
      <c r="D5" s="48" t="s">
        <v>68</v>
      </c>
      <c r="E5" s="620">
        <f>'Page 1'!F16</f>
        <v>0</v>
      </c>
      <c r="F5" s="621">
        <f>'Page 1'!I11</f>
        <v>0</v>
      </c>
      <c r="G5" s="612"/>
      <c r="H5" s="613"/>
      <c r="I5" s="613"/>
      <c r="J5" s="614"/>
    </row>
    <row r="6" spans="1:10" ht="17.25" customHeight="1" x14ac:dyDescent="0.3">
      <c r="A6" s="622" t="s">
        <v>54</v>
      </c>
      <c r="B6" s="623"/>
      <c r="C6" s="47">
        <f>'Page 1'!R16</f>
        <v>0</v>
      </c>
      <c r="D6" s="49" t="s">
        <v>69</v>
      </c>
      <c r="E6" s="624">
        <f>'Page 1'!C19</f>
        <v>0</v>
      </c>
      <c r="F6" s="625"/>
      <c r="G6" s="612"/>
      <c r="H6" s="613"/>
      <c r="I6" s="613"/>
      <c r="J6" s="614"/>
    </row>
    <row r="7" spans="1:10" ht="17.25" customHeight="1" thickBot="1" x14ac:dyDescent="0.35">
      <c r="A7" s="626" t="s">
        <v>8</v>
      </c>
      <c r="B7" s="627"/>
      <c r="C7" s="50">
        <f>'Page 1'!F13</f>
        <v>0</v>
      </c>
      <c r="D7" s="51" t="s">
        <v>70</v>
      </c>
      <c r="E7" s="628">
        <f>'Page 1'!E28</f>
        <v>0</v>
      </c>
      <c r="F7" s="629"/>
      <c r="G7" s="615"/>
      <c r="H7" s="616"/>
      <c r="I7" s="616"/>
      <c r="J7" s="617"/>
    </row>
    <row r="8" spans="1:10" ht="17.25" customHeight="1" thickBot="1" x14ac:dyDescent="0.35">
      <c r="A8" s="599" t="s">
        <v>88</v>
      </c>
      <c r="B8" s="600"/>
      <c r="C8" s="600"/>
      <c r="D8" s="600"/>
      <c r="E8" s="600"/>
      <c r="F8" s="600"/>
      <c r="G8" s="600"/>
      <c r="H8" s="600"/>
      <c r="I8" s="600"/>
      <c r="J8" s="601"/>
    </row>
    <row r="9" spans="1:10" ht="17.100000000000001" customHeight="1" thickBot="1" x14ac:dyDescent="0.35">
      <c r="A9" s="52"/>
      <c r="B9" s="53"/>
      <c r="C9" s="53"/>
      <c r="D9" s="53"/>
      <c r="E9" s="54"/>
      <c r="F9" s="54"/>
      <c r="G9" s="631" t="s">
        <v>71</v>
      </c>
      <c r="H9" s="632"/>
      <c r="I9" s="632"/>
      <c r="J9" s="633"/>
    </row>
    <row r="10" spans="1:10" ht="21.75" customHeight="1" x14ac:dyDescent="0.3">
      <c r="A10" s="606" t="s">
        <v>72</v>
      </c>
      <c r="B10" s="587" t="s">
        <v>46</v>
      </c>
      <c r="C10" s="587" t="s">
        <v>34</v>
      </c>
      <c r="D10" s="587" t="s">
        <v>35</v>
      </c>
      <c r="E10" s="587"/>
      <c r="F10" s="587" t="s">
        <v>73</v>
      </c>
      <c r="G10" s="587" t="s">
        <v>86</v>
      </c>
      <c r="H10" s="587"/>
      <c r="I10" s="602" t="s">
        <v>89</v>
      </c>
      <c r="J10" s="634" t="s">
        <v>85</v>
      </c>
    </row>
    <row r="11" spans="1:10" s="56" customFormat="1" ht="36.75" customHeight="1" thickBot="1" x14ac:dyDescent="0.35">
      <c r="A11" s="630"/>
      <c r="B11" s="588"/>
      <c r="C11" s="588"/>
      <c r="D11" s="588"/>
      <c r="E11" s="588"/>
      <c r="F11" s="588"/>
      <c r="G11" s="55" t="s">
        <v>74</v>
      </c>
      <c r="H11" s="55" t="s">
        <v>75</v>
      </c>
      <c r="I11" s="603"/>
      <c r="J11" s="635"/>
    </row>
    <row r="12" spans="1:10" ht="17.100000000000001" customHeight="1" x14ac:dyDescent="0.3">
      <c r="A12" s="4"/>
      <c r="B12" s="4"/>
      <c r="C12" s="5"/>
      <c r="D12" s="597"/>
      <c r="E12" s="598"/>
      <c r="F12" s="14"/>
      <c r="G12" s="1"/>
      <c r="H12" s="1"/>
      <c r="I12" s="1"/>
      <c r="J12" s="2">
        <f>(H12-G12)-I12</f>
        <v>0</v>
      </c>
    </row>
    <row r="13" spans="1:10" ht="17.100000000000001" customHeight="1" x14ac:dyDescent="0.3">
      <c r="A13" s="6"/>
      <c r="B13" s="6"/>
      <c r="C13" s="7"/>
      <c r="D13" s="589"/>
      <c r="E13" s="590"/>
      <c r="F13" s="13"/>
      <c r="G13" s="1"/>
      <c r="H13" s="1"/>
      <c r="I13" s="1"/>
      <c r="J13" s="2">
        <f t="shared" ref="J13:J41" si="0">(H13-G13)-I13</f>
        <v>0</v>
      </c>
    </row>
    <row r="14" spans="1:10" ht="17.100000000000001" customHeight="1" x14ac:dyDescent="0.3">
      <c r="A14" s="6"/>
      <c r="B14" s="6"/>
      <c r="C14" s="7"/>
      <c r="D14" s="589"/>
      <c r="E14" s="590"/>
      <c r="F14" s="13"/>
      <c r="G14" s="1"/>
      <c r="H14" s="1"/>
      <c r="I14" s="1"/>
      <c r="J14" s="2">
        <f t="shared" si="0"/>
        <v>0</v>
      </c>
    </row>
    <row r="15" spans="1:10" ht="17.100000000000001" customHeight="1" x14ac:dyDescent="0.3">
      <c r="A15" s="6"/>
      <c r="B15" s="6"/>
      <c r="C15" s="7"/>
      <c r="D15" s="589"/>
      <c r="E15" s="590"/>
      <c r="F15" s="13"/>
      <c r="G15" s="1"/>
      <c r="H15" s="1"/>
      <c r="I15" s="1"/>
      <c r="J15" s="2">
        <f t="shared" si="0"/>
        <v>0</v>
      </c>
    </row>
    <row r="16" spans="1:10" ht="17.100000000000001" customHeight="1" x14ac:dyDescent="0.3">
      <c r="A16" s="6"/>
      <c r="B16" s="6"/>
      <c r="C16" s="7"/>
      <c r="D16" s="589"/>
      <c r="E16" s="590"/>
      <c r="F16" s="13"/>
      <c r="G16" s="1"/>
      <c r="H16" s="1"/>
      <c r="I16" s="1"/>
      <c r="J16" s="2">
        <f t="shared" si="0"/>
        <v>0</v>
      </c>
    </row>
    <row r="17" spans="1:13" ht="17.100000000000001" customHeight="1" x14ac:dyDescent="0.3">
      <c r="A17" s="6"/>
      <c r="B17" s="6"/>
      <c r="C17" s="7"/>
      <c r="D17" s="589"/>
      <c r="E17" s="590"/>
      <c r="F17" s="13"/>
      <c r="G17" s="1"/>
      <c r="H17" s="1"/>
      <c r="I17" s="1"/>
      <c r="J17" s="2">
        <f t="shared" si="0"/>
        <v>0</v>
      </c>
    </row>
    <row r="18" spans="1:13" ht="17.100000000000001" customHeight="1" x14ac:dyDescent="0.3">
      <c r="A18" s="6"/>
      <c r="B18" s="6"/>
      <c r="C18" s="7"/>
      <c r="D18" s="589"/>
      <c r="E18" s="590"/>
      <c r="F18" s="13"/>
      <c r="G18" s="1"/>
      <c r="H18" s="1"/>
      <c r="I18" s="1"/>
      <c r="J18" s="2">
        <f t="shared" si="0"/>
        <v>0</v>
      </c>
    </row>
    <row r="19" spans="1:13" ht="17.100000000000001" customHeight="1" x14ac:dyDescent="0.3">
      <c r="A19" s="6"/>
      <c r="B19" s="6"/>
      <c r="C19" s="7"/>
      <c r="D19" s="589"/>
      <c r="E19" s="590"/>
      <c r="F19" s="13"/>
      <c r="G19" s="1"/>
      <c r="H19" s="1"/>
      <c r="I19" s="1"/>
      <c r="J19" s="2">
        <f t="shared" si="0"/>
        <v>0</v>
      </c>
    </row>
    <row r="20" spans="1:13" ht="17.100000000000001" customHeight="1" x14ac:dyDescent="0.3">
      <c r="A20" s="6"/>
      <c r="B20" s="6"/>
      <c r="C20" s="7"/>
      <c r="D20" s="589"/>
      <c r="E20" s="590"/>
      <c r="F20" s="13"/>
      <c r="G20" s="1"/>
      <c r="H20" s="1"/>
      <c r="I20" s="1"/>
      <c r="J20" s="2">
        <f t="shared" si="0"/>
        <v>0</v>
      </c>
    </row>
    <row r="21" spans="1:13" ht="17.100000000000001" customHeight="1" x14ac:dyDescent="0.3">
      <c r="A21" s="6"/>
      <c r="B21" s="6"/>
      <c r="C21" s="7"/>
      <c r="D21" s="589"/>
      <c r="E21" s="590"/>
      <c r="F21" s="13"/>
      <c r="G21" s="1"/>
      <c r="H21" s="1"/>
      <c r="I21" s="1"/>
      <c r="J21" s="2">
        <f t="shared" si="0"/>
        <v>0</v>
      </c>
    </row>
    <row r="22" spans="1:13" ht="17.100000000000001" customHeight="1" x14ac:dyDescent="0.3">
      <c r="A22" s="6"/>
      <c r="B22" s="6"/>
      <c r="C22" s="7"/>
      <c r="D22" s="589"/>
      <c r="E22" s="590"/>
      <c r="F22" s="13"/>
      <c r="G22" s="1"/>
      <c r="H22" s="1"/>
      <c r="I22" s="1"/>
      <c r="J22" s="2">
        <f t="shared" si="0"/>
        <v>0</v>
      </c>
    </row>
    <row r="23" spans="1:13" ht="17.100000000000001" customHeight="1" x14ac:dyDescent="0.3">
      <c r="A23" s="6"/>
      <c r="B23" s="6"/>
      <c r="C23" s="7"/>
      <c r="D23" s="589"/>
      <c r="E23" s="590"/>
      <c r="F23" s="13"/>
      <c r="G23" s="1"/>
      <c r="H23" s="1"/>
      <c r="I23" s="1"/>
      <c r="J23" s="2">
        <f t="shared" si="0"/>
        <v>0</v>
      </c>
    </row>
    <row r="24" spans="1:13" ht="17.100000000000001" customHeight="1" x14ac:dyDescent="0.3">
      <c r="A24" s="6"/>
      <c r="B24" s="6"/>
      <c r="C24" s="7"/>
      <c r="D24" s="589"/>
      <c r="E24" s="590"/>
      <c r="F24" s="13"/>
      <c r="G24" s="1"/>
      <c r="H24" s="1"/>
      <c r="I24" s="1"/>
      <c r="J24" s="2">
        <f t="shared" si="0"/>
        <v>0</v>
      </c>
    </row>
    <row r="25" spans="1:13" ht="17.100000000000001" customHeight="1" x14ac:dyDescent="0.3">
      <c r="A25" s="6"/>
      <c r="B25" s="6"/>
      <c r="C25" s="7"/>
      <c r="D25" s="589"/>
      <c r="E25" s="590"/>
      <c r="F25" s="13"/>
      <c r="G25" s="1"/>
      <c r="H25" s="1"/>
      <c r="I25" s="1"/>
      <c r="J25" s="2">
        <f t="shared" si="0"/>
        <v>0</v>
      </c>
    </row>
    <row r="26" spans="1:13" ht="17.100000000000001" customHeight="1" x14ac:dyDescent="0.3">
      <c r="A26" s="6"/>
      <c r="B26" s="6"/>
      <c r="C26" s="7"/>
      <c r="D26" s="589"/>
      <c r="E26" s="590"/>
      <c r="F26" s="13"/>
      <c r="G26" s="1"/>
      <c r="H26" s="1"/>
      <c r="I26" s="1"/>
      <c r="J26" s="2">
        <f t="shared" si="0"/>
        <v>0</v>
      </c>
    </row>
    <row r="27" spans="1:13" ht="17.100000000000001" customHeight="1" x14ac:dyDescent="0.3">
      <c r="A27" s="6"/>
      <c r="B27" s="6"/>
      <c r="C27" s="7"/>
      <c r="D27" s="589"/>
      <c r="E27" s="590"/>
      <c r="F27" s="13"/>
      <c r="G27" s="1"/>
      <c r="H27" s="1"/>
      <c r="I27" s="1"/>
      <c r="J27" s="2">
        <f t="shared" si="0"/>
        <v>0</v>
      </c>
    </row>
    <row r="28" spans="1:13" ht="17.100000000000001" customHeight="1" x14ac:dyDescent="0.3">
      <c r="A28" s="6"/>
      <c r="B28" s="6"/>
      <c r="C28" s="7"/>
      <c r="D28" s="589"/>
      <c r="E28" s="590"/>
      <c r="F28" s="13"/>
      <c r="G28" s="1"/>
      <c r="H28" s="1"/>
      <c r="I28" s="1"/>
      <c r="J28" s="2">
        <f t="shared" si="0"/>
        <v>0</v>
      </c>
    </row>
    <row r="29" spans="1:13" ht="17.100000000000001" customHeight="1" x14ac:dyDescent="0.3">
      <c r="A29" s="6"/>
      <c r="B29" s="6"/>
      <c r="C29" s="7"/>
      <c r="D29" s="589"/>
      <c r="E29" s="590"/>
      <c r="F29" s="13"/>
      <c r="G29" s="1"/>
      <c r="H29" s="1"/>
      <c r="I29" s="1"/>
      <c r="J29" s="2">
        <f t="shared" si="0"/>
        <v>0</v>
      </c>
    </row>
    <row r="30" spans="1:13" s="57" customFormat="1" ht="17.100000000000001" customHeight="1" x14ac:dyDescent="0.3">
      <c r="A30" s="6"/>
      <c r="B30" s="6"/>
      <c r="C30" s="7"/>
      <c r="D30" s="589"/>
      <c r="E30" s="590"/>
      <c r="F30" s="13"/>
      <c r="G30" s="1"/>
      <c r="H30" s="1"/>
      <c r="I30" s="1"/>
      <c r="J30" s="2">
        <f t="shared" si="0"/>
        <v>0</v>
      </c>
      <c r="K30" s="41"/>
      <c r="L30" s="41"/>
      <c r="M30" s="41"/>
    </row>
    <row r="31" spans="1:13" s="57" customFormat="1" ht="17.100000000000001" customHeight="1" x14ac:dyDescent="0.3">
      <c r="A31" s="6"/>
      <c r="B31" s="6"/>
      <c r="C31" s="7"/>
      <c r="D31" s="589"/>
      <c r="E31" s="590"/>
      <c r="F31" s="13"/>
      <c r="G31" s="1"/>
      <c r="H31" s="1"/>
      <c r="I31" s="1"/>
      <c r="J31" s="2">
        <f t="shared" si="0"/>
        <v>0</v>
      </c>
      <c r="K31" s="41"/>
    </row>
    <row r="32" spans="1:13" s="57" customFormat="1" ht="17.100000000000001" customHeight="1" x14ac:dyDescent="0.3">
      <c r="A32" s="6"/>
      <c r="B32" s="6"/>
      <c r="C32" s="7"/>
      <c r="D32" s="589"/>
      <c r="E32" s="590"/>
      <c r="F32" s="13"/>
      <c r="G32" s="1"/>
      <c r="H32" s="1"/>
      <c r="I32" s="1"/>
      <c r="J32" s="2">
        <f t="shared" si="0"/>
        <v>0</v>
      </c>
      <c r="K32" s="41"/>
    </row>
    <row r="33" spans="1:11" s="57" customFormat="1" ht="17.100000000000001" customHeight="1" x14ac:dyDescent="0.3">
      <c r="A33" s="6"/>
      <c r="B33" s="6"/>
      <c r="C33" s="7"/>
      <c r="D33" s="589"/>
      <c r="E33" s="590"/>
      <c r="F33" s="13"/>
      <c r="G33" s="1"/>
      <c r="H33" s="1"/>
      <c r="I33" s="1"/>
      <c r="J33" s="2">
        <f t="shared" si="0"/>
        <v>0</v>
      </c>
      <c r="K33" s="41"/>
    </row>
    <row r="34" spans="1:11" s="57" customFormat="1" ht="17.100000000000001" customHeight="1" x14ac:dyDescent="0.3">
      <c r="A34" s="6"/>
      <c r="B34" s="6"/>
      <c r="C34" s="7"/>
      <c r="D34" s="589"/>
      <c r="E34" s="590"/>
      <c r="F34" s="13"/>
      <c r="G34" s="1"/>
      <c r="H34" s="1"/>
      <c r="I34" s="1"/>
      <c r="J34" s="2">
        <f t="shared" si="0"/>
        <v>0</v>
      </c>
      <c r="K34" s="41"/>
    </row>
    <row r="35" spans="1:11" s="57" customFormat="1" ht="17.100000000000001" customHeight="1" x14ac:dyDescent="0.3">
      <c r="A35" s="6"/>
      <c r="B35" s="6"/>
      <c r="C35" s="7"/>
      <c r="D35" s="589"/>
      <c r="E35" s="590"/>
      <c r="F35" s="13"/>
      <c r="G35" s="1"/>
      <c r="H35" s="1"/>
      <c r="I35" s="1"/>
      <c r="J35" s="2">
        <f t="shared" si="0"/>
        <v>0</v>
      </c>
      <c r="K35" s="41"/>
    </row>
    <row r="36" spans="1:11" s="57" customFormat="1" ht="17.100000000000001" customHeight="1" x14ac:dyDescent="0.3">
      <c r="A36" s="6"/>
      <c r="B36" s="6"/>
      <c r="C36" s="7"/>
      <c r="D36" s="589"/>
      <c r="E36" s="590"/>
      <c r="F36" s="13"/>
      <c r="G36" s="1"/>
      <c r="H36" s="1"/>
      <c r="I36" s="1"/>
      <c r="J36" s="2">
        <f t="shared" si="0"/>
        <v>0</v>
      </c>
      <c r="K36" s="41"/>
    </row>
    <row r="37" spans="1:11" s="57" customFormat="1" ht="17.100000000000001" customHeight="1" x14ac:dyDescent="0.3">
      <c r="A37" s="6"/>
      <c r="B37" s="6"/>
      <c r="C37" s="7"/>
      <c r="D37" s="589"/>
      <c r="E37" s="590"/>
      <c r="F37" s="13"/>
      <c r="G37" s="1"/>
      <c r="H37" s="1"/>
      <c r="I37" s="1"/>
      <c r="J37" s="2">
        <f t="shared" si="0"/>
        <v>0</v>
      </c>
      <c r="K37" s="41"/>
    </row>
    <row r="38" spans="1:11" ht="17.100000000000001" customHeight="1" x14ac:dyDescent="0.3">
      <c r="A38" s="6"/>
      <c r="B38" s="6"/>
      <c r="C38" s="7"/>
      <c r="D38" s="589"/>
      <c r="E38" s="590"/>
      <c r="F38" s="13"/>
      <c r="G38" s="1"/>
      <c r="H38" s="1"/>
      <c r="I38" s="1"/>
      <c r="J38" s="2">
        <f t="shared" si="0"/>
        <v>0</v>
      </c>
    </row>
    <row r="39" spans="1:11" ht="17.100000000000001" customHeight="1" x14ac:dyDescent="0.3">
      <c r="A39" s="6"/>
      <c r="B39" s="6"/>
      <c r="C39" s="7"/>
      <c r="D39" s="589"/>
      <c r="E39" s="590"/>
      <c r="F39" s="13"/>
      <c r="G39" s="1"/>
      <c r="H39" s="1"/>
      <c r="I39" s="1"/>
      <c r="J39" s="2">
        <f t="shared" si="0"/>
        <v>0</v>
      </c>
    </row>
    <row r="40" spans="1:11" ht="17.100000000000001" customHeight="1" x14ac:dyDescent="0.3">
      <c r="A40" s="6"/>
      <c r="B40" s="6"/>
      <c r="C40" s="7"/>
      <c r="D40" s="589"/>
      <c r="E40" s="590"/>
      <c r="F40" s="13"/>
      <c r="G40" s="1"/>
      <c r="H40" s="1"/>
      <c r="I40" s="1"/>
      <c r="J40" s="2">
        <f t="shared" si="0"/>
        <v>0</v>
      </c>
    </row>
    <row r="41" spans="1:11" ht="17.100000000000001" customHeight="1" thickBot="1" x14ac:dyDescent="0.35">
      <c r="A41" s="8"/>
      <c r="B41" s="8"/>
      <c r="C41" s="9"/>
      <c r="D41" s="589"/>
      <c r="E41" s="590"/>
      <c r="F41" s="10"/>
      <c r="G41" s="1"/>
      <c r="H41" s="1"/>
      <c r="I41" s="12"/>
      <c r="J41" s="2">
        <f t="shared" si="0"/>
        <v>0</v>
      </c>
    </row>
    <row r="42" spans="1:11" ht="17.100000000000001" customHeight="1" thickBot="1" x14ac:dyDescent="0.35">
      <c r="A42" s="58"/>
      <c r="B42" s="59"/>
      <c r="C42" s="59"/>
      <c r="D42" s="60"/>
      <c r="E42" s="61"/>
      <c r="F42" s="62"/>
      <c r="G42" s="63"/>
      <c r="H42" s="594" t="s">
        <v>87</v>
      </c>
      <c r="I42" s="595"/>
      <c r="J42" s="3">
        <f>SUM(J12:J41)</f>
        <v>0</v>
      </c>
    </row>
    <row r="43" spans="1:11" ht="17.100000000000001" customHeight="1" x14ac:dyDescent="0.3">
      <c r="E43" s="65"/>
      <c r="F43" s="65"/>
      <c r="H43" s="65"/>
      <c r="I43" s="65"/>
      <c r="J43" s="65"/>
    </row>
    <row r="44" spans="1:11" s="65" customFormat="1" ht="15.9" customHeight="1" thickBot="1" x14ac:dyDescent="0.35">
      <c r="A44" s="596"/>
      <c r="B44" s="596"/>
      <c r="C44" s="596"/>
      <c r="D44" s="139"/>
      <c r="F44" s="596"/>
      <c r="G44" s="596"/>
      <c r="H44" s="596"/>
      <c r="I44" s="596"/>
      <c r="J44" s="139"/>
    </row>
    <row r="45" spans="1:11" s="65" customFormat="1" ht="15.9" customHeight="1" x14ac:dyDescent="0.3">
      <c r="A45" s="65" t="s">
        <v>76</v>
      </c>
      <c r="D45" s="66" t="s">
        <v>77</v>
      </c>
      <c r="F45" s="593" t="s">
        <v>78</v>
      </c>
      <c r="G45" s="593"/>
      <c r="H45" s="593"/>
      <c r="I45" s="67"/>
      <c r="J45" s="67" t="s">
        <v>77</v>
      </c>
    </row>
    <row r="46" spans="1:11" ht="15.9" customHeight="1" x14ac:dyDescent="0.3">
      <c r="A46" s="591" t="s">
        <v>79</v>
      </c>
      <c r="B46" s="591"/>
      <c r="C46" s="591"/>
      <c r="D46" s="591"/>
      <c r="F46" s="592" t="s">
        <v>80</v>
      </c>
      <c r="G46" s="592"/>
      <c r="H46" s="592"/>
      <c r="I46" s="592"/>
      <c r="J46" s="592"/>
    </row>
    <row r="47" spans="1:11" ht="15.9" customHeight="1" x14ac:dyDescent="0.3">
      <c r="A47" s="591"/>
      <c r="B47" s="591"/>
      <c r="C47" s="591"/>
      <c r="D47" s="591"/>
      <c r="E47" s="68"/>
      <c r="F47" s="592"/>
      <c r="G47" s="592"/>
      <c r="H47" s="592"/>
      <c r="I47" s="592"/>
      <c r="J47" s="592"/>
    </row>
    <row r="48" spans="1:11" ht="15.9" customHeight="1" x14ac:dyDescent="0.3">
      <c r="A48" s="68"/>
      <c r="B48" s="68"/>
      <c r="C48" s="68"/>
    </row>
  </sheetData>
  <sheetProtection algorithmName="SHA-512" hashValue="eTzPWi4GwqTaIhj2BvAyE3CR0n78TNqod4KU4QhvpD1U+O/pCA/PWB0Oyzj/tZRFNaTocQdEjBciv6pYrlEP+Q==" saltValue="qtGLJJtmh+1Z2y8BYmTTgA==" spinCount="100000" sheet="1" insertHyperlinks="0"/>
  <mergeCells count="57">
    <mergeCell ref="A8:J8"/>
    <mergeCell ref="A1:J1"/>
    <mergeCell ref="A2:J2"/>
    <mergeCell ref="A4:B4"/>
    <mergeCell ref="E4:F4"/>
    <mergeCell ref="G4:J7"/>
    <mergeCell ref="A5:B5"/>
    <mergeCell ref="E5:F5"/>
    <mergeCell ref="A6:B6"/>
    <mergeCell ref="E6:F6"/>
    <mergeCell ref="A7:B7"/>
    <mergeCell ref="D31:E31"/>
    <mergeCell ref="D20:E20"/>
    <mergeCell ref="E7:F7"/>
    <mergeCell ref="D12:E12"/>
    <mergeCell ref="D13:E13"/>
    <mergeCell ref="D14:E14"/>
    <mergeCell ref="D15:E15"/>
    <mergeCell ref="D16:E16"/>
    <mergeCell ref="D17:E17"/>
    <mergeCell ref="D18:E18"/>
    <mergeCell ref="D19:E19"/>
    <mergeCell ref="D26:E26"/>
    <mergeCell ref="D27:E27"/>
    <mergeCell ref="D28:E28"/>
    <mergeCell ref="D29:E29"/>
    <mergeCell ref="D30:E30"/>
    <mergeCell ref="A46:D47"/>
    <mergeCell ref="F46:J47"/>
    <mergeCell ref="D33:E33"/>
    <mergeCell ref="D34:E34"/>
    <mergeCell ref="D35:E35"/>
    <mergeCell ref="D36:E36"/>
    <mergeCell ref="D37:E37"/>
    <mergeCell ref="D38:E38"/>
    <mergeCell ref="D39:E39"/>
    <mergeCell ref="D40:E40"/>
    <mergeCell ref="D41:E41"/>
    <mergeCell ref="F45:H45"/>
    <mergeCell ref="A44:C44"/>
    <mergeCell ref="F44:I44"/>
    <mergeCell ref="J10:J11"/>
    <mergeCell ref="G9:J9"/>
    <mergeCell ref="H42:I42"/>
    <mergeCell ref="I10:I11"/>
    <mergeCell ref="A10:A11"/>
    <mergeCell ref="B10:B11"/>
    <mergeCell ref="C10:C11"/>
    <mergeCell ref="D10:E11"/>
    <mergeCell ref="F10:F11"/>
    <mergeCell ref="G10:H10"/>
    <mergeCell ref="D32:E32"/>
    <mergeCell ref="D21:E21"/>
    <mergeCell ref="D22:E22"/>
    <mergeCell ref="D23:E23"/>
    <mergeCell ref="D24:E24"/>
    <mergeCell ref="D25:E25"/>
  </mergeCells>
  <dataValidations count="1">
    <dataValidation allowBlank="1" showInputMessage="1" showErrorMessage="1" prompt="Reimbursable mileage is the lesser of distance between your duty station or your home.   This adjustment or commuting mileage must be entered to calculate reimbursable mileage." sqref="I10:I11" xr:uid="{F6FB1129-1108-4CA5-A8BD-0D1FA6BF39D5}"/>
  </dataValidations>
  <printOptions horizontalCentered="1"/>
  <pageMargins left="0.2" right="0.2" top="0.2" bottom="0.2" header="0" footer="0"/>
  <pageSetup scale="7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00FF"/>
    <pageSetUpPr fitToPage="1"/>
  </sheetPr>
  <dimension ref="A1:M49"/>
  <sheetViews>
    <sheetView zoomScaleNormal="100" workbookViewId="0">
      <selection activeCell="E4" sqref="E4:F4"/>
    </sheetView>
  </sheetViews>
  <sheetFormatPr defaultColWidth="9.109375" defaultRowHeight="15.9" customHeight="1" x14ac:dyDescent="0.3"/>
  <cols>
    <col min="1" max="2" width="12.6640625" style="64" customWidth="1"/>
    <col min="3" max="4" width="25.6640625" style="64" customWidth="1"/>
    <col min="5" max="5" width="15.6640625" style="64" customWidth="1"/>
    <col min="6" max="6" width="25.6640625" style="64" customWidth="1"/>
    <col min="7" max="8" width="12.6640625" style="41" customWidth="1"/>
    <col min="9" max="9" width="11.33203125" style="41" customWidth="1"/>
    <col min="10" max="10" width="12.6640625" style="41" customWidth="1"/>
    <col min="11" max="16384" width="9.109375" style="41"/>
  </cols>
  <sheetData>
    <row r="1" spans="1:10" ht="15.9" customHeight="1" x14ac:dyDescent="0.35">
      <c r="A1" s="604" t="s">
        <v>63</v>
      </c>
      <c r="B1" s="604"/>
      <c r="C1" s="604"/>
      <c r="D1" s="604"/>
      <c r="E1" s="604"/>
      <c r="F1" s="604"/>
      <c r="G1" s="604"/>
      <c r="H1" s="604"/>
      <c r="I1" s="604"/>
      <c r="J1" s="604"/>
    </row>
    <row r="2" spans="1:10" ht="15.9" customHeight="1" x14ac:dyDescent="0.35">
      <c r="A2" s="605" t="s">
        <v>64</v>
      </c>
      <c r="B2" s="605"/>
      <c r="C2" s="605"/>
      <c r="D2" s="605"/>
      <c r="E2" s="605"/>
      <c r="F2" s="605"/>
      <c r="G2" s="605"/>
      <c r="H2" s="605"/>
      <c r="I2" s="605"/>
      <c r="J2" s="605"/>
    </row>
    <row r="3" spans="1:10" ht="15.9" customHeight="1" thickBot="1" x14ac:dyDescent="0.35">
      <c r="A3" s="42"/>
      <c r="B3" s="42"/>
      <c r="C3" s="42"/>
      <c r="D3" s="42"/>
      <c r="E3" s="42"/>
      <c r="F3" s="42"/>
      <c r="G3" s="42"/>
      <c r="H3" s="43"/>
      <c r="I3" s="43" t="s">
        <v>28</v>
      </c>
      <c r="J3" s="44" t="s">
        <v>83</v>
      </c>
    </row>
    <row r="4" spans="1:10" s="42" customFormat="1" ht="17.25" customHeight="1" x14ac:dyDescent="0.3">
      <c r="A4" s="606" t="s">
        <v>65</v>
      </c>
      <c r="B4" s="587"/>
      <c r="C4" s="45">
        <f>'Page 1'!Q10</f>
        <v>0</v>
      </c>
      <c r="D4" s="46" t="s">
        <v>66</v>
      </c>
      <c r="E4" s="607">
        <f>'Page 1'!V10</f>
        <v>0</v>
      </c>
      <c r="F4" s="608"/>
      <c r="G4" s="609" t="s">
        <v>84</v>
      </c>
      <c r="H4" s="610"/>
      <c r="I4" s="610"/>
      <c r="J4" s="611"/>
    </row>
    <row r="5" spans="1:10" ht="16.5" customHeight="1" x14ac:dyDescent="0.3">
      <c r="A5" s="618" t="s">
        <v>67</v>
      </c>
      <c r="B5" s="619"/>
      <c r="C5" s="224">
        <f>'Page 1'!D10</f>
        <v>0</v>
      </c>
      <c r="D5" s="48" t="s">
        <v>68</v>
      </c>
      <c r="E5" s="620">
        <f>'Page 1'!F16</f>
        <v>0</v>
      </c>
      <c r="F5" s="621">
        <f>'Page 1'!I11</f>
        <v>0</v>
      </c>
      <c r="G5" s="612"/>
      <c r="H5" s="613"/>
      <c r="I5" s="613"/>
      <c r="J5" s="614"/>
    </row>
    <row r="6" spans="1:10" ht="17.25" customHeight="1" x14ac:dyDescent="0.3">
      <c r="A6" s="622" t="s">
        <v>54</v>
      </c>
      <c r="B6" s="623"/>
      <c r="C6" s="47">
        <f>'Page 1'!R16</f>
        <v>0</v>
      </c>
      <c r="D6" s="49" t="s">
        <v>69</v>
      </c>
      <c r="E6" s="624">
        <f>'Page 1'!C19</f>
        <v>0</v>
      </c>
      <c r="F6" s="625"/>
      <c r="G6" s="612"/>
      <c r="H6" s="613"/>
      <c r="I6" s="613"/>
      <c r="J6" s="614"/>
    </row>
    <row r="7" spans="1:10" ht="17.25" customHeight="1" thickBot="1" x14ac:dyDescent="0.35">
      <c r="A7" s="626" t="s">
        <v>8</v>
      </c>
      <c r="B7" s="627"/>
      <c r="C7" s="50">
        <f>'Page 1'!F13</f>
        <v>0</v>
      </c>
      <c r="D7" s="51" t="s">
        <v>70</v>
      </c>
      <c r="E7" s="628">
        <f>'Page 1'!E28</f>
        <v>0</v>
      </c>
      <c r="F7" s="629"/>
      <c r="G7" s="615"/>
      <c r="H7" s="616"/>
      <c r="I7" s="616"/>
      <c r="J7" s="617"/>
    </row>
    <row r="8" spans="1:10" ht="17.25" customHeight="1" thickBot="1" x14ac:dyDescent="0.35">
      <c r="A8" s="599" t="s">
        <v>88</v>
      </c>
      <c r="B8" s="600"/>
      <c r="C8" s="600"/>
      <c r="D8" s="600"/>
      <c r="E8" s="600"/>
      <c r="F8" s="600"/>
      <c r="G8" s="600"/>
      <c r="H8" s="600"/>
      <c r="I8" s="600"/>
      <c r="J8" s="601"/>
    </row>
    <row r="9" spans="1:10" ht="17.100000000000001" customHeight="1" thickBot="1" x14ac:dyDescent="0.35">
      <c r="A9" s="52"/>
      <c r="B9" s="53"/>
      <c r="C9" s="53"/>
      <c r="D9" s="53"/>
      <c r="E9" s="54"/>
      <c r="F9" s="54"/>
      <c r="G9" s="631" t="s">
        <v>71</v>
      </c>
      <c r="H9" s="632"/>
      <c r="I9" s="632"/>
      <c r="J9" s="633"/>
    </row>
    <row r="10" spans="1:10" ht="21.75" customHeight="1" x14ac:dyDescent="0.3">
      <c r="A10" s="606" t="s">
        <v>72</v>
      </c>
      <c r="B10" s="587" t="s">
        <v>46</v>
      </c>
      <c r="C10" s="587" t="s">
        <v>34</v>
      </c>
      <c r="D10" s="587" t="s">
        <v>35</v>
      </c>
      <c r="E10" s="587"/>
      <c r="F10" s="587" t="s">
        <v>73</v>
      </c>
      <c r="G10" s="587" t="s">
        <v>86</v>
      </c>
      <c r="H10" s="587"/>
      <c r="I10" s="602" t="s">
        <v>89</v>
      </c>
      <c r="J10" s="634" t="s">
        <v>85</v>
      </c>
    </row>
    <row r="11" spans="1:10" s="56" customFormat="1" ht="36.75" customHeight="1" thickBot="1" x14ac:dyDescent="0.35">
      <c r="A11" s="630"/>
      <c r="B11" s="588"/>
      <c r="C11" s="588"/>
      <c r="D11" s="588"/>
      <c r="E11" s="588"/>
      <c r="F11" s="588"/>
      <c r="G11" s="55" t="s">
        <v>74</v>
      </c>
      <c r="H11" s="55" t="s">
        <v>75</v>
      </c>
      <c r="I11" s="603"/>
      <c r="J11" s="635"/>
    </row>
    <row r="12" spans="1:10" ht="17.100000000000001" customHeight="1" x14ac:dyDescent="0.3">
      <c r="A12" s="4"/>
      <c r="B12" s="4"/>
      <c r="C12" s="5"/>
      <c r="D12" s="597"/>
      <c r="E12" s="598"/>
      <c r="F12" s="14"/>
      <c r="G12" s="1"/>
      <c r="H12" s="1"/>
      <c r="I12" s="1"/>
      <c r="J12" s="2">
        <f>(H12-G12)-I12</f>
        <v>0</v>
      </c>
    </row>
    <row r="13" spans="1:10" ht="17.100000000000001" customHeight="1" x14ac:dyDescent="0.3">
      <c r="A13" s="6"/>
      <c r="B13" s="6"/>
      <c r="C13" s="7"/>
      <c r="D13" s="589"/>
      <c r="E13" s="590"/>
      <c r="F13" s="13"/>
      <c r="G13" s="1"/>
      <c r="H13" s="1"/>
      <c r="I13" s="1"/>
      <c r="J13" s="2">
        <f t="shared" ref="J13:J42" si="0">(H13-G13)-I13</f>
        <v>0</v>
      </c>
    </row>
    <row r="14" spans="1:10" ht="17.100000000000001" customHeight="1" x14ac:dyDescent="0.3">
      <c r="A14" s="6"/>
      <c r="B14" s="6"/>
      <c r="C14" s="7"/>
      <c r="D14" s="589"/>
      <c r="E14" s="590"/>
      <c r="F14" s="13"/>
      <c r="G14" s="1"/>
      <c r="H14" s="1"/>
      <c r="I14" s="1"/>
      <c r="J14" s="2">
        <f t="shared" si="0"/>
        <v>0</v>
      </c>
    </row>
    <row r="15" spans="1:10" ht="17.100000000000001" customHeight="1" x14ac:dyDescent="0.3">
      <c r="A15" s="6"/>
      <c r="B15" s="6"/>
      <c r="C15" s="7"/>
      <c r="D15" s="589"/>
      <c r="E15" s="590"/>
      <c r="F15" s="13"/>
      <c r="G15" s="1"/>
      <c r="H15" s="1"/>
      <c r="I15" s="1"/>
      <c r="J15" s="2">
        <f t="shared" si="0"/>
        <v>0</v>
      </c>
    </row>
    <row r="16" spans="1:10" ht="17.100000000000001" customHeight="1" x14ac:dyDescent="0.3">
      <c r="A16" s="6"/>
      <c r="B16" s="6"/>
      <c r="C16" s="7"/>
      <c r="D16" s="589"/>
      <c r="E16" s="590"/>
      <c r="F16" s="13"/>
      <c r="G16" s="1"/>
      <c r="H16" s="1"/>
      <c r="I16" s="1"/>
      <c r="J16" s="2">
        <f t="shared" si="0"/>
        <v>0</v>
      </c>
    </row>
    <row r="17" spans="1:13" ht="17.100000000000001" customHeight="1" x14ac:dyDescent="0.3">
      <c r="A17" s="6"/>
      <c r="B17" s="6"/>
      <c r="C17" s="7"/>
      <c r="D17" s="589"/>
      <c r="E17" s="590"/>
      <c r="F17" s="13"/>
      <c r="G17" s="1"/>
      <c r="H17" s="1"/>
      <c r="I17" s="1"/>
      <c r="J17" s="2">
        <f t="shared" si="0"/>
        <v>0</v>
      </c>
    </row>
    <row r="18" spans="1:13" ht="17.100000000000001" customHeight="1" x14ac:dyDescent="0.3">
      <c r="A18" s="6"/>
      <c r="B18" s="6"/>
      <c r="C18" s="7"/>
      <c r="D18" s="589"/>
      <c r="E18" s="590"/>
      <c r="F18" s="13"/>
      <c r="G18" s="1"/>
      <c r="H18" s="1"/>
      <c r="I18" s="1"/>
      <c r="J18" s="2">
        <f t="shared" si="0"/>
        <v>0</v>
      </c>
    </row>
    <row r="19" spans="1:13" ht="17.100000000000001" customHeight="1" x14ac:dyDescent="0.3">
      <c r="A19" s="6"/>
      <c r="B19" s="6"/>
      <c r="C19" s="7"/>
      <c r="D19" s="589"/>
      <c r="E19" s="590"/>
      <c r="F19" s="13"/>
      <c r="G19" s="1"/>
      <c r="H19" s="1"/>
      <c r="I19" s="1"/>
      <c r="J19" s="2">
        <f t="shared" si="0"/>
        <v>0</v>
      </c>
    </row>
    <row r="20" spans="1:13" ht="17.100000000000001" customHeight="1" x14ac:dyDescent="0.3">
      <c r="A20" s="6"/>
      <c r="B20" s="6"/>
      <c r="C20" s="7"/>
      <c r="D20" s="589"/>
      <c r="E20" s="590"/>
      <c r="F20" s="13"/>
      <c r="G20" s="1"/>
      <c r="H20" s="1"/>
      <c r="I20" s="1"/>
      <c r="J20" s="2">
        <f t="shared" si="0"/>
        <v>0</v>
      </c>
    </row>
    <row r="21" spans="1:13" ht="17.100000000000001" customHeight="1" x14ac:dyDescent="0.3">
      <c r="A21" s="6"/>
      <c r="B21" s="6"/>
      <c r="C21" s="7"/>
      <c r="D21" s="589"/>
      <c r="E21" s="590"/>
      <c r="F21" s="13"/>
      <c r="G21" s="1"/>
      <c r="H21" s="1"/>
      <c r="I21" s="1"/>
      <c r="J21" s="2">
        <f t="shared" si="0"/>
        <v>0</v>
      </c>
    </row>
    <row r="22" spans="1:13" ht="17.100000000000001" customHeight="1" x14ac:dyDescent="0.3">
      <c r="A22" s="6"/>
      <c r="B22" s="6"/>
      <c r="C22" s="7"/>
      <c r="D22" s="589"/>
      <c r="E22" s="590"/>
      <c r="F22" s="13"/>
      <c r="G22" s="1"/>
      <c r="H22" s="1"/>
      <c r="I22" s="1"/>
      <c r="J22" s="2">
        <f t="shared" si="0"/>
        <v>0</v>
      </c>
    </row>
    <row r="23" spans="1:13" ht="17.100000000000001" customHeight="1" x14ac:dyDescent="0.3">
      <c r="A23" s="6"/>
      <c r="B23" s="6"/>
      <c r="C23" s="7"/>
      <c r="D23" s="589"/>
      <c r="E23" s="590"/>
      <c r="F23" s="13"/>
      <c r="G23" s="1"/>
      <c r="H23" s="1"/>
      <c r="I23" s="1"/>
      <c r="J23" s="2">
        <f t="shared" si="0"/>
        <v>0</v>
      </c>
    </row>
    <row r="24" spans="1:13" ht="17.100000000000001" customHeight="1" x14ac:dyDescent="0.3">
      <c r="A24" s="6"/>
      <c r="B24" s="6"/>
      <c r="C24" s="7"/>
      <c r="D24" s="589"/>
      <c r="E24" s="590"/>
      <c r="F24" s="13"/>
      <c r="G24" s="1"/>
      <c r="H24" s="1"/>
      <c r="I24" s="1"/>
      <c r="J24" s="2">
        <f t="shared" si="0"/>
        <v>0</v>
      </c>
    </row>
    <row r="25" spans="1:13" ht="17.100000000000001" customHeight="1" x14ac:dyDescent="0.3">
      <c r="A25" s="6"/>
      <c r="B25" s="6"/>
      <c r="C25" s="7"/>
      <c r="D25" s="589"/>
      <c r="E25" s="590"/>
      <c r="F25" s="13"/>
      <c r="G25" s="1"/>
      <c r="H25" s="1"/>
      <c r="I25" s="1"/>
      <c r="J25" s="2">
        <f t="shared" si="0"/>
        <v>0</v>
      </c>
    </row>
    <row r="26" spans="1:13" ht="17.100000000000001" customHeight="1" x14ac:dyDescent="0.3">
      <c r="A26" s="6"/>
      <c r="B26" s="6"/>
      <c r="C26" s="7"/>
      <c r="D26" s="589"/>
      <c r="E26" s="590"/>
      <c r="F26" s="13"/>
      <c r="G26" s="1"/>
      <c r="H26" s="1"/>
      <c r="I26" s="1"/>
      <c r="J26" s="2">
        <f t="shared" si="0"/>
        <v>0</v>
      </c>
    </row>
    <row r="27" spans="1:13" ht="17.100000000000001" customHeight="1" x14ac:dyDescent="0.3">
      <c r="A27" s="6"/>
      <c r="B27" s="6"/>
      <c r="C27" s="7"/>
      <c r="D27" s="589"/>
      <c r="E27" s="590"/>
      <c r="F27" s="13"/>
      <c r="G27" s="1"/>
      <c r="H27" s="1"/>
      <c r="I27" s="1"/>
      <c r="J27" s="2">
        <f t="shared" si="0"/>
        <v>0</v>
      </c>
    </row>
    <row r="28" spans="1:13" ht="17.100000000000001" customHeight="1" x14ac:dyDescent="0.3">
      <c r="A28" s="6"/>
      <c r="B28" s="6"/>
      <c r="C28" s="7"/>
      <c r="D28" s="589"/>
      <c r="E28" s="590"/>
      <c r="F28" s="13"/>
      <c r="G28" s="1"/>
      <c r="H28" s="1"/>
      <c r="I28" s="1"/>
      <c r="J28" s="2">
        <f t="shared" si="0"/>
        <v>0</v>
      </c>
    </row>
    <row r="29" spans="1:13" ht="17.100000000000001" customHeight="1" x14ac:dyDescent="0.3">
      <c r="A29" s="6"/>
      <c r="B29" s="6"/>
      <c r="C29" s="7"/>
      <c r="D29" s="589"/>
      <c r="E29" s="590"/>
      <c r="F29" s="13"/>
      <c r="G29" s="1"/>
      <c r="H29" s="1"/>
      <c r="I29" s="1"/>
      <c r="J29" s="2">
        <f t="shared" si="0"/>
        <v>0</v>
      </c>
    </row>
    <row r="30" spans="1:13" s="57" customFormat="1" ht="17.100000000000001" customHeight="1" x14ac:dyDescent="0.3">
      <c r="A30" s="6"/>
      <c r="B30" s="6"/>
      <c r="C30" s="7"/>
      <c r="D30" s="589"/>
      <c r="E30" s="590"/>
      <c r="F30" s="13"/>
      <c r="G30" s="1"/>
      <c r="H30" s="1"/>
      <c r="I30" s="1"/>
      <c r="J30" s="2">
        <f t="shared" si="0"/>
        <v>0</v>
      </c>
      <c r="K30" s="41"/>
      <c r="L30" s="41"/>
      <c r="M30" s="41"/>
    </row>
    <row r="31" spans="1:13" s="57" customFormat="1" ht="17.100000000000001" customHeight="1" x14ac:dyDescent="0.3">
      <c r="A31" s="6"/>
      <c r="B31" s="6"/>
      <c r="C31" s="7"/>
      <c r="D31" s="589"/>
      <c r="E31" s="590"/>
      <c r="F31" s="13"/>
      <c r="G31" s="1"/>
      <c r="H31" s="1"/>
      <c r="I31" s="1"/>
      <c r="J31" s="2">
        <f t="shared" si="0"/>
        <v>0</v>
      </c>
      <c r="K31" s="41"/>
    </row>
    <row r="32" spans="1:13" s="57" customFormat="1" ht="17.100000000000001" customHeight="1" x14ac:dyDescent="0.3">
      <c r="A32" s="6"/>
      <c r="B32" s="6"/>
      <c r="C32" s="7"/>
      <c r="D32" s="589"/>
      <c r="E32" s="590"/>
      <c r="F32" s="13"/>
      <c r="G32" s="1"/>
      <c r="H32" s="1"/>
      <c r="I32" s="1"/>
      <c r="J32" s="2">
        <f t="shared" si="0"/>
        <v>0</v>
      </c>
      <c r="K32" s="41"/>
    </row>
    <row r="33" spans="1:11" s="57" customFormat="1" ht="17.100000000000001" customHeight="1" x14ac:dyDescent="0.3">
      <c r="A33" s="6"/>
      <c r="B33" s="6"/>
      <c r="C33" s="7"/>
      <c r="D33" s="589"/>
      <c r="E33" s="590"/>
      <c r="F33" s="13"/>
      <c r="G33" s="1"/>
      <c r="H33" s="1"/>
      <c r="I33" s="1"/>
      <c r="J33" s="2">
        <f t="shared" si="0"/>
        <v>0</v>
      </c>
      <c r="K33" s="41"/>
    </row>
    <row r="34" spans="1:11" s="57" customFormat="1" ht="17.100000000000001" customHeight="1" x14ac:dyDescent="0.3">
      <c r="A34" s="6"/>
      <c r="B34" s="6"/>
      <c r="C34" s="7"/>
      <c r="D34" s="589"/>
      <c r="E34" s="590"/>
      <c r="F34" s="13"/>
      <c r="G34" s="1"/>
      <c r="H34" s="1"/>
      <c r="I34" s="1"/>
      <c r="J34" s="2">
        <f t="shared" si="0"/>
        <v>0</v>
      </c>
      <c r="K34" s="41"/>
    </row>
    <row r="35" spans="1:11" s="57" customFormat="1" ht="17.100000000000001" customHeight="1" x14ac:dyDescent="0.3">
      <c r="A35" s="6"/>
      <c r="B35" s="6"/>
      <c r="C35" s="7"/>
      <c r="D35" s="589"/>
      <c r="E35" s="590"/>
      <c r="F35" s="13"/>
      <c r="G35" s="1"/>
      <c r="H35" s="1"/>
      <c r="I35" s="1"/>
      <c r="J35" s="2">
        <f t="shared" si="0"/>
        <v>0</v>
      </c>
      <c r="K35" s="41"/>
    </row>
    <row r="36" spans="1:11" s="57" customFormat="1" ht="17.100000000000001" customHeight="1" x14ac:dyDescent="0.3">
      <c r="A36" s="6"/>
      <c r="B36" s="6"/>
      <c r="C36" s="7"/>
      <c r="D36" s="589"/>
      <c r="E36" s="590"/>
      <c r="F36" s="13"/>
      <c r="G36" s="1"/>
      <c r="H36" s="1"/>
      <c r="I36" s="1"/>
      <c r="J36" s="2">
        <f t="shared" si="0"/>
        <v>0</v>
      </c>
      <c r="K36" s="41"/>
    </row>
    <row r="37" spans="1:11" s="57" customFormat="1" ht="17.100000000000001" customHeight="1" x14ac:dyDescent="0.3">
      <c r="A37" s="6"/>
      <c r="B37" s="6"/>
      <c r="C37" s="7"/>
      <c r="D37" s="589"/>
      <c r="E37" s="590"/>
      <c r="F37" s="13"/>
      <c r="G37" s="1"/>
      <c r="H37" s="1"/>
      <c r="I37" s="1"/>
      <c r="J37" s="2">
        <f t="shared" si="0"/>
        <v>0</v>
      </c>
      <c r="K37" s="41"/>
    </row>
    <row r="38" spans="1:11" ht="17.100000000000001" customHeight="1" x14ac:dyDescent="0.3">
      <c r="A38" s="6"/>
      <c r="B38" s="6"/>
      <c r="C38" s="7"/>
      <c r="D38" s="589"/>
      <c r="E38" s="590"/>
      <c r="F38" s="13"/>
      <c r="G38" s="1"/>
      <c r="H38" s="1"/>
      <c r="I38" s="1"/>
      <c r="J38" s="2">
        <f t="shared" si="0"/>
        <v>0</v>
      </c>
    </row>
    <row r="39" spans="1:11" ht="17.100000000000001" customHeight="1" x14ac:dyDescent="0.3">
      <c r="A39" s="6"/>
      <c r="B39" s="6"/>
      <c r="C39" s="7"/>
      <c r="D39" s="589"/>
      <c r="E39" s="590"/>
      <c r="F39" s="13"/>
      <c r="G39" s="1"/>
      <c r="H39" s="1"/>
      <c r="I39" s="1"/>
      <c r="J39" s="2">
        <f t="shared" si="0"/>
        <v>0</v>
      </c>
    </row>
    <row r="40" spans="1:11" ht="17.100000000000001" customHeight="1" x14ac:dyDescent="0.3">
      <c r="A40" s="6"/>
      <c r="B40" s="6"/>
      <c r="C40" s="7"/>
      <c r="D40" s="589"/>
      <c r="E40" s="590"/>
      <c r="F40" s="13"/>
      <c r="G40" s="1"/>
      <c r="H40" s="1"/>
      <c r="I40" s="1"/>
      <c r="J40" s="2">
        <f t="shared" si="0"/>
        <v>0</v>
      </c>
    </row>
    <row r="41" spans="1:11" ht="17.100000000000001" customHeight="1" x14ac:dyDescent="0.3">
      <c r="A41" s="6"/>
      <c r="B41" s="6"/>
      <c r="C41" s="7"/>
      <c r="D41" s="589"/>
      <c r="E41" s="590"/>
      <c r="F41" s="13"/>
      <c r="G41" s="1"/>
      <c r="H41" s="1"/>
      <c r="I41" s="1"/>
      <c r="J41" s="2">
        <f t="shared" si="0"/>
        <v>0</v>
      </c>
    </row>
    <row r="42" spans="1:11" ht="17.100000000000001" customHeight="1" thickBot="1" x14ac:dyDescent="0.35">
      <c r="A42" s="8"/>
      <c r="B42" s="8"/>
      <c r="C42" s="9"/>
      <c r="D42" s="589"/>
      <c r="E42" s="590"/>
      <c r="F42" s="10"/>
      <c r="G42" s="1"/>
      <c r="H42" s="1"/>
      <c r="I42" s="12"/>
      <c r="J42" s="2">
        <f t="shared" si="0"/>
        <v>0</v>
      </c>
    </row>
    <row r="43" spans="1:11" ht="17.100000000000001" customHeight="1" thickBot="1" x14ac:dyDescent="0.35">
      <c r="A43" s="58"/>
      <c r="B43" s="59"/>
      <c r="C43" s="59"/>
      <c r="D43" s="60"/>
      <c r="E43" s="61"/>
      <c r="F43" s="62"/>
      <c r="G43" s="63"/>
      <c r="H43" s="594" t="s">
        <v>87</v>
      </c>
      <c r="I43" s="595"/>
      <c r="J43" s="3">
        <f>SUM(J12:J42)</f>
        <v>0</v>
      </c>
    </row>
    <row r="44" spans="1:11" ht="17.100000000000001" customHeight="1" x14ac:dyDescent="0.3">
      <c r="D44" s="140"/>
      <c r="E44" s="65"/>
      <c r="F44" s="65"/>
      <c r="H44" s="65"/>
      <c r="I44" s="65"/>
      <c r="J44" s="141"/>
    </row>
    <row r="45" spans="1:11" s="65" customFormat="1" ht="15.9" customHeight="1" thickBot="1" x14ac:dyDescent="0.35">
      <c r="A45" s="596"/>
      <c r="B45" s="596"/>
      <c r="C45" s="596"/>
      <c r="D45" s="139"/>
      <c r="F45" s="596"/>
      <c r="G45" s="596"/>
      <c r="H45" s="596"/>
      <c r="I45" s="596"/>
      <c r="J45" s="139"/>
    </row>
    <row r="46" spans="1:11" s="65" customFormat="1" ht="15.9" customHeight="1" x14ac:dyDescent="0.3">
      <c r="A46" s="65" t="s">
        <v>76</v>
      </c>
      <c r="D46" s="66" t="s">
        <v>77</v>
      </c>
      <c r="F46" s="593" t="s">
        <v>78</v>
      </c>
      <c r="G46" s="593"/>
      <c r="H46" s="593"/>
      <c r="I46" s="67"/>
      <c r="J46" s="67" t="s">
        <v>77</v>
      </c>
    </row>
    <row r="47" spans="1:11" ht="15.9" customHeight="1" x14ac:dyDescent="0.3">
      <c r="A47" s="591" t="s">
        <v>79</v>
      </c>
      <c r="B47" s="591"/>
      <c r="C47" s="591"/>
      <c r="D47" s="591"/>
      <c r="F47" s="592" t="s">
        <v>80</v>
      </c>
      <c r="G47" s="592"/>
      <c r="H47" s="592"/>
      <c r="I47" s="592"/>
      <c r="J47" s="592"/>
    </row>
    <row r="48" spans="1:11" ht="15.9" customHeight="1" x14ac:dyDescent="0.3">
      <c r="A48" s="591"/>
      <c r="B48" s="591"/>
      <c r="C48" s="591"/>
      <c r="D48" s="591"/>
      <c r="E48" s="68"/>
      <c r="F48" s="592"/>
      <c r="G48" s="592"/>
      <c r="H48" s="592"/>
      <c r="I48" s="592"/>
      <c r="J48" s="592"/>
    </row>
    <row r="49" spans="1:3" ht="15.9" customHeight="1" x14ac:dyDescent="0.3">
      <c r="A49" s="68"/>
      <c r="B49" s="68"/>
      <c r="C49" s="68"/>
    </row>
  </sheetData>
  <sheetProtection algorithmName="SHA-512" hashValue="JPzwLT5XBV8cjURbepBRlcf4stgQrOtStzyEGmdcSVt6PIAEjBzUgGU3I0YOHiRNX1Kz7eDVW2R7B3Tnd+ryNA==" saltValue="eTUdGnA5LehzSf34gO4eQw==" spinCount="100000" sheet="1" insertHyperlinks="0"/>
  <mergeCells count="58">
    <mergeCell ref="A8:J8"/>
    <mergeCell ref="A1:J1"/>
    <mergeCell ref="A2:J2"/>
    <mergeCell ref="A4:B4"/>
    <mergeCell ref="E4:F4"/>
    <mergeCell ref="G4:J7"/>
    <mergeCell ref="A5:B5"/>
    <mergeCell ref="E5:F5"/>
    <mergeCell ref="A6:B6"/>
    <mergeCell ref="E6:F6"/>
    <mergeCell ref="A7:B7"/>
    <mergeCell ref="D31:E31"/>
    <mergeCell ref="D20:E20"/>
    <mergeCell ref="E7:F7"/>
    <mergeCell ref="D12:E12"/>
    <mergeCell ref="D13:E13"/>
    <mergeCell ref="D14:E14"/>
    <mergeCell ref="D15:E15"/>
    <mergeCell ref="D16:E16"/>
    <mergeCell ref="D17:E17"/>
    <mergeCell ref="D18:E18"/>
    <mergeCell ref="D19:E19"/>
    <mergeCell ref="D26:E26"/>
    <mergeCell ref="D27:E27"/>
    <mergeCell ref="D28:E28"/>
    <mergeCell ref="D29:E29"/>
    <mergeCell ref="D30:E30"/>
    <mergeCell ref="A47:D48"/>
    <mergeCell ref="F47:J48"/>
    <mergeCell ref="D33:E33"/>
    <mergeCell ref="D34:E34"/>
    <mergeCell ref="D35:E35"/>
    <mergeCell ref="D36:E36"/>
    <mergeCell ref="D37:E37"/>
    <mergeCell ref="D38:E38"/>
    <mergeCell ref="D39:E39"/>
    <mergeCell ref="D40:E40"/>
    <mergeCell ref="D41:E41"/>
    <mergeCell ref="D42:E42"/>
    <mergeCell ref="F46:H46"/>
    <mergeCell ref="A45:C45"/>
    <mergeCell ref="F45:I45"/>
    <mergeCell ref="J10:J11"/>
    <mergeCell ref="G9:J9"/>
    <mergeCell ref="H43:I43"/>
    <mergeCell ref="I10:I11"/>
    <mergeCell ref="A10:A11"/>
    <mergeCell ref="B10:B11"/>
    <mergeCell ref="C10:C11"/>
    <mergeCell ref="D10:E11"/>
    <mergeCell ref="F10:F11"/>
    <mergeCell ref="G10:H10"/>
    <mergeCell ref="D32:E32"/>
    <mergeCell ref="D21:E21"/>
    <mergeCell ref="D22:E22"/>
    <mergeCell ref="D23:E23"/>
    <mergeCell ref="D24:E24"/>
    <mergeCell ref="D25:E25"/>
  </mergeCells>
  <dataValidations count="1">
    <dataValidation allowBlank="1" showInputMessage="1" showErrorMessage="1" prompt="Reimbursable mileage is the lesser of distance between your duty station or your home.   This adjustment or commuting mileage must be entered to calculate reimbursable mileage." sqref="I10:I11" xr:uid="{0AAD54BB-9D48-4DB6-B114-01D01A126CA1}"/>
  </dataValidations>
  <printOptions horizontalCentered="1"/>
  <pageMargins left="0.2" right="0.2" top="0.2" bottom="0.2" header="0" footer="0"/>
  <pageSetup scale="72"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E6431-37BC-480C-9750-13B658F0A53E}">
  <sheetPr codeName="Sheet12">
    <pageSetUpPr fitToPage="1"/>
  </sheetPr>
  <dimension ref="A1:T30"/>
  <sheetViews>
    <sheetView workbookViewId="0">
      <selection activeCell="H10" sqref="H10"/>
    </sheetView>
  </sheetViews>
  <sheetFormatPr defaultColWidth="9.109375" defaultRowHeight="14.4" x14ac:dyDescent="0.3"/>
  <cols>
    <col min="1" max="1" width="17.5546875" bestFit="1" customWidth="1"/>
    <col min="2" max="2" width="10.5546875" style="39" bestFit="1" customWidth="1"/>
    <col min="3" max="3" width="2.5546875" customWidth="1"/>
    <col min="4" max="4" width="22.109375" bestFit="1" customWidth="1"/>
    <col min="6" max="6" width="3.44140625" customWidth="1"/>
    <col min="7" max="7" width="13.88671875" customWidth="1"/>
    <col min="9" max="9" width="3.5546875" customWidth="1"/>
    <col min="10" max="10" width="23.5546875" customWidth="1"/>
    <col min="11" max="11" width="16.6640625" customWidth="1"/>
    <col min="12" max="12" width="21.6640625" customWidth="1"/>
    <col min="14" max="14" width="35.33203125" customWidth="1"/>
    <col min="15" max="15" width="18" style="40" customWidth="1"/>
    <col min="16" max="16" width="50.6640625" customWidth="1"/>
    <col min="19" max="19" width="12.5546875" bestFit="1" customWidth="1"/>
  </cols>
  <sheetData>
    <row r="1" spans="1:20" x14ac:dyDescent="0.3">
      <c r="A1" t="s">
        <v>97</v>
      </c>
      <c r="B1" s="39" t="s">
        <v>98</v>
      </c>
      <c r="D1" t="s">
        <v>99</v>
      </c>
      <c r="E1" s="39" t="s">
        <v>98</v>
      </c>
      <c r="G1" t="s">
        <v>103</v>
      </c>
      <c r="J1" t="s">
        <v>106</v>
      </c>
      <c r="L1" t="s">
        <v>107</v>
      </c>
      <c r="N1" t="s">
        <v>221</v>
      </c>
      <c r="O1" s="40" t="s">
        <v>224</v>
      </c>
      <c r="P1" t="s">
        <v>287</v>
      </c>
      <c r="R1" t="s">
        <v>297</v>
      </c>
      <c r="S1" t="s">
        <v>298</v>
      </c>
      <c r="T1" t="s">
        <v>299</v>
      </c>
    </row>
    <row r="2" spans="1:20" x14ac:dyDescent="0.3">
      <c r="A2" t="s">
        <v>100</v>
      </c>
      <c r="B2" s="39">
        <v>10.1</v>
      </c>
      <c r="D2" t="s">
        <v>100</v>
      </c>
      <c r="E2" s="39">
        <v>10.1</v>
      </c>
      <c r="G2" t="s">
        <v>104</v>
      </c>
      <c r="H2">
        <v>0.67</v>
      </c>
      <c r="J2" t="s">
        <v>362</v>
      </c>
      <c r="L2" t="s">
        <v>108</v>
      </c>
      <c r="N2" t="s">
        <v>253</v>
      </c>
      <c r="O2" s="40" t="s">
        <v>225</v>
      </c>
      <c r="P2" t="s">
        <v>344</v>
      </c>
      <c r="R2">
        <v>1</v>
      </c>
      <c r="S2" t="s">
        <v>300</v>
      </c>
      <c r="T2" t="s">
        <v>312</v>
      </c>
    </row>
    <row r="3" spans="1:20" x14ac:dyDescent="0.3">
      <c r="A3" t="s">
        <v>101</v>
      </c>
      <c r="B3" s="39">
        <v>13.3</v>
      </c>
      <c r="D3" t="s">
        <v>101</v>
      </c>
      <c r="E3" s="39">
        <v>13.3</v>
      </c>
      <c r="G3" s="142" t="s">
        <v>220</v>
      </c>
      <c r="H3">
        <v>0.67</v>
      </c>
      <c r="J3" t="s">
        <v>123</v>
      </c>
      <c r="K3" s="40">
        <v>52331001</v>
      </c>
      <c r="L3" t="s">
        <v>109</v>
      </c>
      <c r="N3" t="s">
        <v>254</v>
      </c>
      <c r="O3" s="40" t="s">
        <v>347</v>
      </c>
      <c r="P3" t="s">
        <v>343</v>
      </c>
      <c r="R3">
        <v>2</v>
      </c>
      <c r="S3" t="s">
        <v>301</v>
      </c>
      <c r="T3" t="s">
        <v>313</v>
      </c>
    </row>
    <row r="4" spans="1:20" x14ac:dyDescent="0.3">
      <c r="A4" t="s">
        <v>102</v>
      </c>
      <c r="B4" s="39">
        <v>23.1</v>
      </c>
      <c r="D4" t="s">
        <v>102</v>
      </c>
      <c r="E4" s="39">
        <v>26.3</v>
      </c>
      <c r="G4" t="s">
        <v>105</v>
      </c>
      <c r="H4">
        <v>0.36</v>
      </c>
      <c r="J4" t="s">
        <v>213</v>
      </c>
      <c r="K4" s="40">
        <v>53510000</v>
      </c>
      <c r="L4" t="s">
        <v>110</v>
      </c>
      <c r="N4" t="s">
        <v>255</v>
      </c>
      <c r="O4" s="40" t="s">
        <v>226</v>
      </c>
      <c r="P4" t="s">
        <v>341</v>
      </c>
      <c r="R4">
        <v>3</v>
      </c>
      <c r="S4" t="s">
        <v>302</v>
      </c>
      <c r="T4" t="s">
        <v>314</v>
      </c>
    </row>
    <row r="5" spans="1:20" x14ac:dyDescent="0.3">
      <c r="J5" t="s">
        <v>113</v>
      </c>
      <c r="K5" s="40">
        <v>53310000</v>
      </c>
      <c r="L5" t="s">
        <v>111</v>
      </c>
      <c r="N5" t="s">
        <v>256</v>
      </c>
      <c r="O5" s="40" t="s">
        <v>225</v>
      </c>
      <c r="P5" t="s">
        <v>344</v>
      </c>
      <c r="R5">
        <v>4</v>
      </c>
      <c r="S5" t="s">
        <v>303</v>
      </c>
      <c r="T5" t="s">
        <v>315</v>
      </c>
    </row>
    <row r="6" spans="1:20" x14ac:dyDescent="0.3">
      <c r="J6" t="s">
        <v>116</v>
      </c>
      <c r="K6" s="40">
        <v>52817000</v>
      </c>
      <c r="L6" t="s">
        <v>112</v>
      </c>
      <c r="N6" t="s">
        <v>263</v>
      </c>
      <c r="O6" s="40" t="s">
        <v>227</v>
      </c>
      <c r="P6" t="s">
        <v>342</v>
      </c>
      <c r="R6">
        <v>5</v>
      </c>
      <c r="S6" t="s">
        <v>304</v>
      </c>
      <c r="T6" t="s">
        <v>316</v>
      </c>
    </row>
    <row r="7" spans="1:20" x14ac:dyDescent="0.3">
      <c r="J7" t="s">
        <v>120</v>
      </c>
      <c r="K7" s="40">
        <v>55830000</v>
      </c>
      <c r="N7" t="s">
        <v>257</v>
      </c>
      <c r="O7" s="40">
        <v>1210</v>
      </c>
      <c r="P7" t="s">
        <v>345</v>
      </c>
      <c r="R7">
        <v>6</v>
      </c>
      <c r="S7" t="s">
        <v>305</v>
      </c>
      <c r="T7" t="s">
        <v>317</v>
      </c>
    </row>
    <row r="8" spans="1:20" x14ac:dyDescent="0.3">
      <c r="J8" t="s">
        <v>118</v>
      </c>
      <c r="K8" s="40">
        <v>52727000</v>
      </c>
      <c r="N8" t="s">
        <v>258</v>
      </c>
      <c r="O8" s="40" t="s">
        <v>228</v>
      </c>
      <c r="P8" t="s">
        <v>346</v>
      </c>
      <c r="R8">
        <v>7</v>
      </c>
      <c r="S8" t="s">
        <v>306</v>
      </c>
      <c r="T8" t="s">
        <v>318</v>
      </c>
    </row>
    <row r="9" spans="1:20" x14ac:dyDescent="0.3">
      <c r="J9" t="s">
        <v>219</v>
      </c>
      <c r="K9" s="40">
        <v>52728000</v>
      </c>
      <c r="N9" t="s">
        <v>259</v>
      </c>
      <c r="O9" s="40" t="s">
        <v>237</v>
      </c>
      <c r="P9" t="s">
        <v>340</v>
      </c>
      <c r="R9">
        <v>8</v>
      </c>
      <c r="S9" t="s">
        <v>307</v>
      </c>
      <c r="T9" t="s">
        <v>319</v>
      </c>
    </row>
    <row r="10" spans="1:20" x14ac:dyDescent="0.3">
      <c r="J10" t="s">
        <v>122</v>
      </c>
      <c r="K10" s="40">
        <v>53900000</v>
      </c>
      <c r="N10" t="s">
        <v>337</v>
      </c>
      <c r="O10" s="40" t="s">
        <v>338</v>
      </c>
      <c r="P10" t="s">
        <v>339</v>
      </c>
      <c r="R10">
        <v>9</v>
      </c>
      <c r="S10" t="s">
        <v>308</v>
      </c>
      <c r="T10" t="s">
        <v>320</v>
      </c>
    </row>
    <row r="11" spans="1:20" x14ac:dyDescent="0.3">
      <c r="J11" t="s">
        <v>124</v>
      </c>
      <c r="K11" s="40">
        <v>52717000</v>
      </c>
      <c r="N11" t="s">
        <v>245</v>
      </c>
      <c r="O11" s="40" t="s">
        <v>230</v>
      </c>
      <c r="P11" t="s">
        <v>289</v>
      </c>
      <c r="R11">
        <v>10</v>
      </c>
      <c r="S11" t="s">
        <v>309</v>
      </c>
      <c r="T11" t="s">
        <v>321</v>
      </c>
    </row>
    <row r="12" spans="1:20" x14ac:dyDescent="0.3">
      <c r="J12" t="s">
        <v>117</v>
      </c>
      <c r="K12" s="40">
        <v>52840000</v>
      </c>
      <c r="N12" t="s">
        <v>246</v>
      </c>
      <c r="O12" s="40" t="s">
        <v>231</v>
      </c>
      <c r="P12" t="s">
        <v>290</v>
      </c>
      <c r="R12">
        <v>11</v>
      </c>
      <c r="S12" t="s">
        <v>310</v>
      </c>
      <c r="T12" t="s">
        <v>322</v>
      </c>
    </row>
    <row r="13" spans="1:20" x14ac:dyDescent="0.3">
      <c r="J13" t="s">
        <v>119</v>
      </c>
      <c r="K13" s="40">
        <v>52850000</v>
      </c>
      <c r="N13" t="s">
        <v>247</v>
      </c>
      <c r="O13" s="40" t="s">
        <v>232</v>
      </c>
      <c r="P13" t="s">
        <v>291</v>
      </c>
      <c r="R13">
        <v>12</v>
      </c>
      <c r="S13" t="s">
        <v>311</v>
      </c>
      <c r="T13" t="s">
        <v>323</v>
      </c>
    </row>
    <row r="14" spans="1:20" x14ac:dyDescent="0.3">
      <c r="J14" t="s">
        <v>115</v>
      </c>
      <c r="K14" s="40">
        <v>52930000</v>
      </c>
      <c r="N14" t="s">
        <v>248</v>
      </c>
      <c r="O14" s="40" t="s">
        <v>233</v>
      </c>
      <c r="P14" t="s">
        <v>288</v>
      </c>
    </row>
    <row r="15" spans="1:20" x14ac:dyDescent="0.3">
      <c r="J15" t="s">
        <v>121</v>
      </c>
      <c r="K15" s="40">
        <v>53640000</v>
      </c>
      <c r="N15" t="s">
        <v>262</v>
      </c>
      <c r="O15" s="40" t="s">
        <v>234</v>
      </c>
      <c r="P15" t="s">
        <v>352</v>
      </c>
    </row>
    <row r="16" spans="1:20" x14ac:dyDescent="0.3">
      <c r="J16" t="s">
        <v>114</v>
      </c>
      <c r="K16" s="40">
        <v>52727000</v>
      </c>
      <c r="N16" t="s">
        <v>249</v>
      </c>
      <c r="O16" s="40" t="s">
        <v>235</v>
      </c>
      <c r="P16" t="s">
        <v>292</v>
      </c>
    </row>
    <row r="17" spans="1:16" x14ac:dyDescent="0.3">
      <c r="J17" s="134" t="s">
        <v>127</v>
      </c>
      <c r="K17" s="40">
        <v>52714000</v>
      </c>
      <c r="N17" t="s">
        <v>250</v>
      </c>
      <c r="O17" s="40" t="s">
        <v>229</v>
      </c>
      <c r="P17" t="s">
        <v>353</v>
      </c>
    </row>
    <row r="18" spans="1:16" x14ac:dyDescent="0.3">
      <c r="J18" s="134" t="s">
        <v>128</v>
      </c>
      <c r="K18" s="40">
        <v>52715000</v>
      </c>
      <c r="N18" t="s">
        <v>251</v>
      </c>
      <c r="O18" s="40" t="s">
        <v>293</v>
      </c>
      <c r="P18" t="s">
        <v>294</v>
      </c>
    </row>
    <row r="19" spans="1:16" x14ac:dyDescent="0.3">
      <c r="N19" t="s">
        <v>252</v>
      </c>
      <c r="O19" s="40" t="s">
        <v>236</v>
      </c>
      <c r="P19" t="s">
        <v>295</v>
      </c>
    </row>
    <row r="20" spans="1:16" x14ac:dyDescent="0.3">
      <c r="N20" t="s">
        <v>240</v>
      </c>
      <c r="O20" s="40">
        <v>1310</v>
      </c>
      <c r="P20" t="s">
        <v>333</v>
      </c>
    </row>
    <row r="21" spans="1:16" x14ac:dyDescent="0.3">
      <c r="N21" t="s">
        <v>243</v>
      </c>
      <c r="O21" s="40">
        <v>1320</v>
      </c>
      <c r="P21" t="s">
        <v>334</v>
      </c>
    </row>
    <row r="22" spans="1:16" x14ac:dyDescent="0.3">
      <c r="N22" t="s">
        <v>241</v>
      </c>
      <c r="O22" s="40" t="s">
        <v>350</v>
      </c>
      <c r="P22" t="s">
        <v>351</v>
      </c>
    </row>
    <row r="23" spans="1:16" x14ac:dyDescent="0.3">
      <c r="N23" t="s">
        <v>242</v>
      </c>
      <c r="O23" s="40">
        <v>1345</v>
      </c>
      <c r="P23" t="s">
        <v>335</v>
      </c>
    </row>
    <row r="24" spans="1:16" x14ac:dyDescent="0.3">
      <c r="N24" t="s">
        <v>244</v>
      </c>
      <c r="O24" s="40">
        <v>1340</v>
      </c>
      <c r="P24" t="s">
        <v>336</v>
      </c>
    </row>
    <row r="25" spans="1:16" x14ac:dyDescent="0.3">
      <c r="N25" t="s">
        <v>222</v>
      </c>
    </row>
    <row r="26" spans="1:16" ht="138" customHeight="1" x14ac:dyDescent="0.3">
      <c r="A26" s="636" t="s">
        <v>216</v>
      </c>
      <c r="B26" s="636"/>
      <c r="C26" s="636"/>
      <c r="D26" s="636"/>
      <c r="E26" s="636"/>
      <c r="F26" s="636"/>
      <c r="G26" s="636"/>
      <c r="H26" s="636"/>
    </row>
    <row r="28" spans="1:16" ht="15" x14ac:dyDescent="0.3">
      <c r="A28" s="185"/>
    </row>
    <row r="30" spans="1:16" ht="15" x14ac:dyDescent="0.3">
      <c r="A30" s="185"/>
    </row>
  </sheetData>
  <sortState xmlns:xlrd2="http://schemas.microsoft.com/office/spreadsheetml/2017/richdata2" ref="N2:O25">
    <sortCondition ref="N2:N25"/>
  </sortState>
  <mergeCells count="1">
    <mergeCell ref="A26:H26"/>
  </mergeCells>
  <phoneticPr fontId="68" type="noConversion"/>
  <pageMargins left="0.7" right="0.7" top="0.75" bottom="0.75" header="0.3" footer="0.3"/>
  <pageSetup scale="7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B370F-1DDC-4725-BB74-B8B93406AC00}">
  <sheetPr>
    <tabColor rgb="FF92D050"/>
    <pageSetUpPr fitToPage="1"/>
  </sheetPr>
  <dimension ref="A1:J40"/>
  <sheetViews>
    <sheetView workbookViewId="0">
      <selection activeCell="A40" sqref="A40:J40"/>
    </sheetView>
  </sheetViews>
  <sheetFormatPr defaultRowHeight="15.6" x14ac:dyDescent="0.3"/>
  <cols>
    <col min="1" max="1" width="5.5546875" style="152" customWidth="1"/>
    <col min="2" max="2" width="15" style="152" customWidth="1"/>
    <col min="3" max="3" width="18.109375" style="152" customWidth="1"/>
    <col min="4" max="4" width="14.6640625" style="152" customWidth="1"/>
    <col min="5" max="5" width="5.44140625" style="152" customWidth="1"/>
    <col min="6" max="6" width="16.6640625" style="152" customWidth="1"/>
    <col min="7" max="7" width="9.88671875" style="152" bestFit="1" customWidth="1"/>
    <col min="8" max="8" width="11" style="152" customWidth="1"/>
    <col min="9" max="9" width="12" style="152" bestFit="1" customWidth="1"/>
    <col min="10" max="10" width="7.6640625" style="152" customWidth="1"/>
  </cols>
  <sheetData>
    <row r="1" spans="1:10" ht="18" x14ac:dyDescent="0.35">
      <c r="A1" s="244" t="s">
        <v>137</v>
      </c>
      <c r="B1" s="244"/>
      <c r="C1" s="244"/>
      <c r="D1" s="244"/>
      <c r="E1" s="244"/>
      <c r="F1" s="244"/>
      <c r="G1" s="244"/>
      <c r="H1" s="244"/>
      <c r="I1" s="244"/>
      <c r="J1" s="244"/>
    </row>
    <row r="2" spans="1:10" ht="18" x14ac:dyDescent="0.35">
      <c r="A2" s="244" t="s">
        <v>138</v>
      </c>
      <c r="B2" s="244"/>
      <c r="C2" s="244"/>
      <c r="D2" s="244"/>
      <c r="E2" s="244"/>
      <c r="F2" s="244"/>
      <c r="G2" s="244"/>
      <c r="H2" s="244"/>
      <c r="I2" s="244"/>
      <c r="J2" s="244"/>
    </row>
    <row r="3" spans="1:10" ht="18" x14ac:dyDescent="0.35">
      <c r="A3" s="244" t="s">
        <v>357</v>
      </c>
      <c r="B3" s="244"/>
      <c r="C3" s="244"/>
      <c r="D3" s="244"/>
      <c r="E3" s="244"/>
      <c r="F3" s="244"/>
      <c r="G3" s="244"/>
      <c r="H3" s="244"/>
      <c r="I3" s="244"/>
      <c r="J3" s="244"/>
    </row>
    <row r="4" spans="1:10" ht="14.4" x14ac:dyDescent="0.3">
      <c r="A4"/>
      <c r="B4"/>
      <c r="C4"/>
      <c r="D4"/>
      <c r="E4"/>
      <c r="F4"/>
      <c r="G4"/>
      <c r="H4"/>
      <c r="I4"/>
      <c r="J4"/>
    </row>
    <row r="5" spans="1:10" ht="14.4" x14ac:dyDescent="0.3">
      <c r="A5" s="245" t="s">
        <v>139</v>
      </c>
      <c r="B5" s="245"/>
      <c r="C5" s="245"/>
      <c r="D5" s="245"/>
      <c r="E5" s="245"/>
      <c r="F5" s="245"/>
      <c r="G5" s="245"/>
      <c r="H5" s="245"/>
      <c r="I5" s="245"/>
      <c r="J5" s="245"/>
    </row>
    <row r="6" spans="1:10" ht="14.4" x14ac:dyDescent="0.3">
      <c r="A6" s="246" t="s">
        <v>359</v>
      </c>
      <c r="B6" s="246"/>
      <c r="C6" s="246"/>
      <c r="D6" s="246"/>
      <c r="E6" s="246"/>
      <c r="F6" s="246"/>
      <c r="G6" s="246"/>
      <c r="H6" s="246"/>
      <c r="I6" s="246"/>
      <c r="J6" s="246"/>
    </row>
    <row r="7" spans="1:10" ht="14.4" x14ac:dyDescent="0.3">
      <c r="A7"/>
      <c r="B7"/>
      <c r="C7"/>
      <c r="D7"/>
      <c r="E7"/>
      <c r="F7"/>
      <c r="G7"/>
      <c r="H7"/>
      <c r="I7"/>
      <c r="J7"/>
    </row>
    <row r="8" spans="1:10" ht="62.25" customHeight="1" x14ac:dyDescent="0.3">
      <c r="A8" s="236" t="s">
        <v>271</v>
      </c>
      <c r="B8" s="237"/>
      <c r="C8" s="237"/>
      <c r="D8" s="237"/>
      <c r="E8" s="237"/>
      <c r="F8" s="237"/>
      <c r="G8" s="237"/>
      <c r="H8" s="237"/>
      <c r="I8" s="237"/>
      <c r="J8" s="238"/>
    </row>
    <row r="9" spans="1:10" ht="14.4" x14ac:dyDescent="0.3">
      <c r="A9"/>
      <c r="B9"/>
      <c r="C9"/>
      <c r="D9"/>
      <c r="E9"/>
      <c r="F9"/>
      <c r="G9"/>
      <c r="H9"/>
      <c r="I9"/>
      <c r="J9"/>
    </row>
    <row r="10" spans="1:10" ht="30.75" customHeight="1" x14ac:dyDescent="0.3">
      <c r="A10" s="236" t="s">
        <v>275</v>
      </c>
      <c r="B10" s="237"/>
      <c r="C10" s="237"/>
      <c r="D10" s="237"/>
      <c r="E10" s="237"/>
      <c r="F10" s="237"/>
      <c r="G10" s="237"/>
      <c r="H10" s="237"/>
      <c r="I10" s="237"/>
      <c r="J10" s="238"/>
    </row>
    <row r="11" spans="1:10" ht="14.4" x14ac:dyDescent="0.3">
      <c r="A11"/>
      <c r="B11"/>
      <c r="C11"/>
      <c r="D11"/>
      <c r="E11"/>
      <c r="F11"/>
      <c r="G11"/>
      <c r="H11"/>
      <c r="I11"/>
      <c r="J11"/>
    </row>
    <row r="12" spans="1:10" ht="64.5" customHeight="1" x14ac:dyDescent="0.3">
      <c r="A12" s="236" t="s">
        <v>276</v>
      </c>
      <c r="B12" s="237"/>
      <c r="C12" s="237"/>
      <c r="D12" s="237"/>
      <c r="E12" s="237"/>
      <c r="F12" s="237"/>
      <c r="G12" s="237"/>
      <c r="H12" s="237"/>
      <c r="I12" s="237"/>
      <c r="J12" s="238"/>
    </row>
    <row r="13" spans="1:10" ht="14.4" x14ac:dyDescent="0.3">
      <c r="A13"/>
      <c r="B13"/>
      <c r="C13"/>
      <c r="D13"/>
      <c r="E13"/>
      <c r="F13"/>
      <c r="G13"/>
      <c r="H13"/>
      <c r="I13"/>
      <c r="J13"/>
    </row>
    <row r="14" spans="1:10" ht="14.4" x14ac:dyDescent="0.3">
      <c r="A14" s="236" t="s">
        <v>270</v>
      </c>
      <c r="B14" s="237"/>
      <c r="C14" s="237"/>
      <c r="D14" s="237"/>
      <c r="E14" s="237"/>
      <c r="F14" s="237"/>
      <c r="G14" s="237"/>
      <c r="H14" s="237"/>
      <c r="I14" s="237"/>
      <c r="J14" s="238"/>
    </row>
    <row r="15" spans="1:10" ht="14.4" x14ac:dyDescent="0.3">
      <c r="A15"/>
      <c r="B15"/>
      <c r="C15"/>
      <c r="D15"/>
      <c r="E15"/>
      <c r="F15"/>
      <c r="G15"/>
      <c r="H15"/>
      <c r="I15"/>
      <c r="J15"/>
    </row>
    <row r="16" spans="1:10" ht="14.4" x14ac:dyDescent="0.3">
      <c r="A16"/>
      <c r="B16" s="143" t="s">
        <v>140</v>
      </c>
      <c r="C16" s="144" t="s">
        <v>269</v>
      </c>
      <c r="D16" s="144" t="s">
        <v>141</v>
      </c>
      <c r="E16" s="144"/>
      <c r="F16" t="s">
        <v>142</v>
      </c>
      <c r="G16"/>
      <c r="H16"/>
      <c r="I16"/>
      <c r="J16"/>
    </row>
    <row r="17" spans="1:10" ht="14.4" x14ac:dyDescent="0.3">
      <c r="A17"/>
      <c r="B17"/>
      <c r="C17" s="145"/>
      <c r="D17" s="145"/>
      <c r="E17" s="145"/>
      <c r="F17"/>
      <c r="G17" s="144" t="s">
        <v>36</v>
      </c>
      <c r="H17" s="145"/>
      <c r="I17" s="144" t="s">
        <v>38</v>
      </c>
      <c r="J17"/>
    </row>
    <row r="18" spans="1:10" ht="14.4" x14ac:dyDescent="0.3">
      <c r="A18"/>
      <c r="B18" t="s">
        <v>100</v>
      </c>
      <c r="C18" s="146">
        <v>0.25</v>
      </c>
      <c r="D18" s="145" t="s">
        <v>143</v>
      </c>
      <c r="E18" s="145"/>
      <c r="F18" t="s">
        <v>100</v>
      </c>
      <c r="G18" s="147">
        <f>Lookups!B2</f>
        <v>10.1</v>
      </c>
      <c r="H18" s="147"/>
      <c r="I18" s="147">
        <f>Lookups!E2</f>
        <v>10.1</v>
      </c>
      <c r="J18"/>
    </row>
    <row r="19" spans="1:10" ht="14.4" x14ac:dyDescent="0.3">
      <c r="A19"/>
      <c r="B19" t="s">
        <v>101</v>
      </c>
      <c r="C19" s="145" t="s">
        <v>144</v>
      </c>
      <c r="D19" s="146">
        <v>0.58333333333333337</v>
      </c>
      <c r="E19" s="145"/>
      <c r="F19" t="s">
        <v>145</v>
      </c>
      <c r="G19" s="147">
        <f>Lookups!B3</f>
        <v>13.3</v>
      </c>
      <c r="H19" s="147"/>
      <c r="I19" s="147">
        <f>Lookups!E3</f>
        <v>13.3</v>
      </c>
      <c r="J19"/>
    </row>
    <row r="20" spans="1:10" ht="14.4" x14ac:dyDescent="0.3">
      <c r="A20"/>
      <c r="B20" t="s">
        <v>102</v>
      </c>
      <c r="C20" s="146">
        <v>0.70833333333333337</v>
      </c>
      <c r="D20" s="146">
        <v>0.83333333333333337</v>
      </c>
      <c r="E20" s="145"/>
      <c r="F20" t="s">
        <v>102</v>
      </c>
      <c r="G20" s="147">
        <f>Lookups!B4</f>
        <v>23.1</v>
      </c>
      <c r="H20" s="147"/>
      <c r="I20" s="147">
        <f>Lookups!E4</f>
        <v>26.3</v>
      </c>
      <c r="J20"/>
    </row>
    <row r="21" spans="1:10" ht="14.4" x14ac:dyDescent="0.3">
      <c r="A21"/>
      <c r="B21" s="247"/>
      <c r="C21" s="247"/>
      <c r="D21" s="247"/>
      <c r="E21"/>
      <c r="F21" t="s">
        <v>146</v>
      </c>
      <c r="G21" s="148">
        <v>89.1</v>
      </c>
      <c r="H21" s="147"/>
      <c r="I21" s="148">
        <v>105.2</v>
      </c>
      <c r="J21"/>
    </row>
    <row r="22" spans="1:10" ht="21" customHeight="1" x14ac:dyDescent="0.3">
      <c r="A22"/>
      <c r="B22" s="247"/>
      <c r="C22" s="247"/>
      <c r="D22" s="247"/>
      <c r="E22"/>
      <c r="F22" t="s">
        <v>55</v>
      </c>
      <c r="G22" s="147">
        <f>SUM(G18:G21)</f>
        <v>135.6</v>
      </c>
      <c r="H22" s="145"/>
      <c r="I22" s="147">
        <f>SUM(I18:I21)</f>
        <v>154.9</v>
      </c>
      <c r="J22"/>
    </row>
    <row r="23" spans="1:10" ht="14.4" x14ac:dyDescent="0.3">
      <c r="A23"/>
      <c r="B23"/>
      <c r="C23"/>
      <c r="D23"/>
      <c r="E23"/>
      <c r="F23"/>
      <c r="G23" s="147"/>
      <c r="H23" s="145"/>
      <c r="I23" s="147"/>
      <c r="J23"/>
    </row>
    <row r="24" spans="1:10" ht="28.5" customHeight="1" x14ac:dyDescent="0.3">
      <c r="A24"/>
      <c r="B24" s="239" t="s">
        <v>147</v>
      </c>
      <c r="C24" s="239"/>
      <c r="D24" s="239"/>
      <c r="E24" s="239"/>
      <c r="F24" s="239"/>
      <c r="G24" s="239"/>
      <c r="H24" s="239"/>
      <c r="I24" s="239"/>
      <c r="J24" s="239"/>
    </row>
    <row r="25" spans="1:10" ht="14.4" x14ac:dyDescent="0.3">
      <c r="A25"/>
      <c r="B25"/>
      <c r="C25"/>
      <c r="D25"/>
      <c r="E25"/>
      <c r="F25"/>
      <c r="G25" s="147"/>
      <c r="H25" s="145"/>
      <c r="I25" s="147"/>
      <c r="J25"/>
    </row>
    <row r="26" spans="1:10" ht="46.5" customHeight="1" x14ac:dyDescent="0.3">
      <c r="A26"/>
      <c r="B26" s="239" t="s">
        <v>278</v>
      </c>
      <c r="C26" s="239"/>
      <c r="D26" s="239"/>
      <c r="E26" s="239"/>
      <c r="F26" s="239"/>
      <c r="G26" s="239"/>
      <c r="H26" s="239"/>
      <c r="I26" s="239"/>
      <c r="J26" s="239"/>
    </row>
    <row r="27" spans="1:10" ht="14.4" x14ac:dyDescent="0.3">
      <c r="A27"/>
      <c r="B27"/>
      <c r="C27"/>
      <c r="D27"/>
      <c r="E27"/>
      <c r="F27"/>
      <c r="G27"/>
      <c r="H27"/>
      <c r="I27"/>
      <c r="J27"/>
    </row>
    <row r="28" spans="1:10" ht="33.75" customHeight="1" x14ac:dyDescent="0.3">
      <c r="A28" s="236" t="s">
        <v>358</v>
      </c>
      <c r="B28" s="237"/>
      <c r="C28" s="237"/>
      <c r="D28" s="237"/>
      <c r="E28" s="237"/>
      <c r="F28" s="237"/>
      <c r="G28" s="237"/>
      <c r="H28" s="237"/>
      <c r="I28" s="237"/>
      <c r="J28" s="238"/>
    </row>
    <row r="29" spans="1:10" ht="45" customHeight="1" x14ac:dyDescent="0.3">
      <c r="A29"/>
      <c r="B29" s="144" t="s">
        <v>71</v>
      </c>
      <c r="C29" s="149" t="s">
        <v>282</v>
      </c>
      <c r="D29" s="149" t="s">
        <v>283</v>
      </c>
      <c r="E29"/>
      <c r="F29" s="242" t="s">
        <v>284</v>
      </c>
      <c r="G29" s="242"/>
      <c r="H29" s="242"/>
      <c r="I29"/>
      <c r="J29"/>
    </row>
    <row r="30" spans="1:10" ht="14.4" x14ac:dyDescent="0.3">
      <c r="A30"/>
      <c r="B30" s="150" t="s">
        <v>148</v>
      </c>
      <c r="C30" s="151" t="s">
        <v>354</v>
      </c>
      <c r="D30" s="151" t="s">
        <v>354</v>
      </c>
      <c r="E30"/>
      <c r="F30" s="243">
        <v>0.36</v>
      </c>
      <c r="G30" s="243"/>
      <c r="H30" s="243"/>
      <c r="I30"/>
      <c r="J30"/>
    </row>
    <row r="31" spans="1:10" ht="14.4" x14ac:dyDescent="0.3">
      <c r="A31"/>
      <c r="B31" s="145"/>
      <c r="C31" s="151"/>
      <c r="D31" s="151"/>
      <c r="E31"/>
      <c r="F31"/>
      <c r="G31"/>
      <c r="H31"/>
      <c r="I31"/>
      <c r="J31"/>
    </row>
    <row r="32" spans="1:10" ht="27.75" customHeight="1" x14ac:dyDescent="0.3">
      <c r="A32"/>
      <c r="B32" s="239" t="s">
        <v>149</v>
      </c>
      <c r="C32" s="239"/>
      <c r="D32" s="239"/>
      <c r="E32" s="239"/>
      <c r="F32" s="239"/>
      <c r="G32" s="239"/>
      <c r="H32" s="239"/>
      <c r="I32" s="239"/>
      <c r="J32" s="239"/>
    </row>
    <row r="33" spans="1:10" ht="14.4" x14ac:dyDescent="0.3">
      <c r="A33"/>
      <c r="B33" s="145"/>
      <c r="C33" s="151"/>
      <c r="D33" s="151"/>
      <c r="E33"/>
      <c r="F33"/>
      <c r="G33"/>
      <c r="H33"/>
      <c r="I33"/>
      <c r="J33"/>
    </row>
    <row r="34" spans="1:10" ht="60" customHeight="1" x14ac:dyDescent="0.3">
      <c r="A34"/>
      <c r="B34" s="240" t="s">
        <v>356</v>
      </c>
      <c r="C34" s="240"/>
      <c r="D34" s="240"/>
      <c r="E34" s="240"/>
      <c r="F34" s="240"/>
      <c r="G34" s="240"/>
      <c r="H34" s="240"/>
      <c r="I34" s="240"/>
      <c r="J34" s="240"/>
    </row>
    <row r="35" spans="1:10" ht="14.4" x14ac:dyDescent="0.3">
      <c r="A35"/>
      <c r="B35" s="145"/>
      <c r="C35" s="151"/>
      <c r="D35" s="151"/>
      <c r="E35"/>
      <c r="F35"/>
      <c r="G35"/>
      <c r="H35"/>
      <c r="I35"/>
      <c r="J35"/>
    </row>
    <row r="36" spans="1:10" ht="91.5" customHeight="1" x14ac:dyDescent="0.3">
      <c r="A36" s="241" t="s">
        <v>360</v>
      </c>
      <c r="B36" s="237"/>
      <c r="C36" s="237"/>
      <c r="D36" s="237"/>
      <c r="E36" s="237"/>
      <c r="F36" s="237"/>
      <c r="G36" s="237"/>
      <c r="H36" s="237"/>
      <c r="I36" s="237"/>
      <c r="J36" s="238"/>
    </row>
    <row r="37" spans="1:10" ht="14.4" x14ac:dyDescent="0.3">
      <c r="A37" t="str">
        <f>IFERROR(VLOOKUP($D$13,Lookups!N:O,2,0),"")</f>
        <v/>
      </c>
      <c r="B37" s="145"/>
      <c r="C37" s="151"/>
      <c r="D37" s="151"/>
      <c r="E37"/>
      <c r="F37"/>
      <c r="G37"/>
      <c r="H37"/>
      <c r="I37"/>
      <c r="J37"/>
    </row>
    <row r="38" spans="1:10" ht="66" customHeight="1" x14ac:dyDescent="0.3">
      <c r="A38" s="236" t="s">
        <v>272</v>
      </c>
      <c r="B38" s="237"/>
      <c r="C38" s="237"/>
      <c r="D38" s="237"/>
      <c r="E38" s="237"/>
      <c r="F38" s="237"/>
      <c r="G38" s="237"/>
      <c r="H38" s="237"/>
      <c r="I38" s="237"/>
      <c r="J38" s="238"/>
    </row>
    <row r="39" spans="1:10" ht="14.4" x14ac:dyDescent="0.3">
      <c r="A39"/>
      <c r="B39"/>
      <c r="C39"/>
      <c r="D39"/>
      <c r="E39"/>
      <c r="F39"/>
      <c r="G39"/>
      <c r="H39"/>
      <c r="I39"/>
      <c r="J39"/>
    </row>
    <row r="40" spans="1:10" ht="90" customHeight="1" x14ac:dyDescent="0.3">
      <c r="A40" s="236" t="s">
        <v>361</v>
      </c>
      <c r="B40" s="237"/>
      <c r="C40" s="237"/>
      <c r="D40" s="237"/>
      <c r="E40" s="237"/>
      <c r="F40" s="237"/>
      <c r="G40" s="237"/>
      <c r="H40" s="237"/>
      <c r="I40" s="237"/>
      <c r="J40" s="238"/>
    </row>
  </sheetData>
  <sheetProtection algorithmName="SHA-512" hashValue="HQOHI66IBTTaMAx6/iarntereZ0J7qkCoSOB+eznsvlmUXvYxicLnMYSNHz1sK0/hoacmS38vG30JI84BLbJjg==" saltValue="BOL4g/8+pWZa26DV6fh5pw==" spinCount="100000" sheet="1" objects="1" scenarios="1"/>
  <mergeCells count="20">
    <mergeCell ref="B26:J26"/>
    <mergeCell ref="A1:J1"/>
    <mergeCell ref="A2:J2"/>
    <mergeCell ref="A3:J3"/>
    <mergeCell ref="A5:J5"/>
    <mergeCell ref="A6:J6"/>
    <mergeCell ref="A8:J8"/>
    <mergeCell ref="A10:J10"/>
    <mergeCell ref="A12:J12"/>
    <mergeCell ref="A14:J14"/>
    <mergeCell ref="B21:D22"/>
    <mergeCell ref="B24:J24"/>
    <mergeCell ref="A28:J28"/>
    <mergeCell ref="B32:J32"/>
    <mergeCell ref="A38:J38"/>
    <mergeCell ref="A40:J40"/>
    <mergeCell ref="B34:J34"/>
    <mergeCell ref="A36:J36"/>
    <mergeCell ref="F29:H29"/>
    <mergeCell ref="F30:H30"/>
  </mergeCells>
  <hyperlinks>
    <hyperlink ref="A6:J6" r:id="rId1" display="NCDOL Travel Policy &amp; Procedure Manual" xr:uid="{B1213159-6742-4432-BE96-5BE12ED8AC18}"/>
  </hyperlinks>
  <pageMargins left="0.7" right="0.7" top="0.75" bottom="0.75" header="0.3" footer="0.3"/>
  <pageSetup scale="77"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9D4E1-62B8-422F-A9CC-68361B5AFE55}">
  <sheetPr>
    <tabColor rgb="FF92D050"/>
  </sheetPr>
  <dimension ref="A1:AH84"/>
  <sheetViews>
    <sheetView topLeftCell="A52" workbookViewId="0">
      <selection activeCell="B17" sqref="B17:S17"/>
    </sheetView>
  </sheetViews>
  <sheetFormatPr defaultRowHeight="14.4" x14ac:dyDescent="0.3"/>
  <cols>
    <col min="1" max="1" width="12.6640625" customWidth="1"/>
  </cols>
  <sheetData>
    <row r="1" spans="1:34" ht="17.399999999999999" x14ac:dyDescent="0.3">
      <c r="A1" s="160" t="s">
        <v>166</v>
      </c>
      <c r="B1" s="160"/>
      <c r="C1" s="160"/>
      <c r="D1" s="160"/>
      <c r="E1" s="160"/>
      <c r="F1" s="160"/>
      <c r="G1" s="160"/>
      <c r="H1" s="160"/>
      <c r="I1" s="160"/>
      <c r="J1" s="160"/>
      <c r="K1" s="160"/>
      <c r="L1" s="160"/>
      <c r="M1" s="160"/>
      <c r="N1" s="160"/>
      <c r="O1" s="160"/>
      <c r="P1" s="160"/>
      <c r="Q1" s="160"/>
      <c r="R1" s="160"/>
      <c r="S1" s="160"/>
      <c r="T1" s="160"/>
      <c r="U1" s="160"/>
      <c r="V1" s="160"/>
      <c r="W1" s="160"/>
      <c r="X1" s="160"/>
      <c r="Y1" s="160"/>
      <c r="Z1" s="161"/>
      <c r="AA1" s="161"/>
      <c r="AB1" s="161"/>
      <c r="AC1" s="161"/>
      <c r="AD1" s="161"/>
      <c r="AE1" s="161"/>
      <c r="AF1" s="161"/>
      <c r="AG1" s="161"/>
      <c r="AH1" s="161"/>
    </row>
    <row r="2" spans="1:34" ht="18" x14ac:dyDescent="0.35">
      <c r="A2" s="162"/>
      <c r="B2" s="162"/>
      <c r="C2" s="162"/>
      <c r="D2" s="162"/>
      <c r="E2" s="162"/>
      <c r="F2" s="162"/>
      <c r="G2" s="162"/>
      <c r="H2" s="162"/>
      <c r="I2" s="162"/>
      <c r="J2" s="162"/>
      <c r="K2" s="162"/>
      <c r="L2" s="162"/>
      <c r="M2" s="162"/>
      <c r="N2" s="162"/>
      <c r="O2" s="162"/>
      <c r="P2" s="162"/>
      <c r="Q2" s="162"/>
      <c r="R2" s="163"/>
      <c r="S2" s="163"/>
      <c r="T2" s="163"/>
      <c r="U2" s="163"/>
      <c r="V2" s="163"/>
      <c r="W2" s="163"/>
      <c r="X2" s="163"/>
      <c r="Y2" s="163"/>
    </row>
    <row r="3" spans="1:34" s="152" customFormat="1" ht="67.5" customHeight="1" x14ac:dyDescent="0.3">
      <c r="A3" s="248" t="s">
        <v>167</v>
      </c>
      <c r="B3" s="248"/>
      <c r="C3" s="248"/>
      <c r="D3" s="248"/>
      <c r="E3" s="248"/>
      <c r="F3" s="248"/>
      <c r="G3" s="248"/>
      <c r="H3" s="248"/>
      <c r="I3" s="248"/>
      <c r="J3" s="248"/>
      <c r="K3" s="248"/>
      <c r="L3" s="248"/>
      <c r="M3" s="248"/>
      <c r="N3" s="248"/>
      <c r="O3" s="248"/>
      <c r="P3" s="248"/>
      <c r="Q3" s="248"/>
      <c r="R3" s="248"/>
      <c r="S3" s="248"/>
      <c r="T3" s="248"/>
    </row>
    <row r="4" spans="1:34" s="152" customFormat="1" ht="15.6" x14ac:dyDescent="0.3">
      <c r="A4" s="164"/>
      <c r="B4" s="164"/>
      <c r="C4" s="164"/>
      <c r="D4" s="164"/>
      <c r="E4" s="164"/>
      <c r="F4" s="164"/>
      <c r="G4" s="164"/>
      <c r="H4" s="164"/>
      <c r="I4" s="164"/>
      <c r="J4" s="164"/>
      <c r="K4" s="164"/>
      <c r="L4" s="164"/>
      <c r="M4" s="164"/>
      <c r="N4" s="164"/>
      <c r="O4" s="164"/>
      <c r="P4" s="164"/>
      <c r="Q4" s="164"/>
    </row>
    <row r="5" spans="1:34" s="152" customFormat="1" ht="33.9" customHeight="1" x14ac:dyDescent="0.3">
      <c r="A5" s="257" t="s">
        <v>168</v>
      </c>
      <c r="B5" s="257"/>
      <c r="C5" s="257"/>
      <c r="D5" s="257"/>
      <c r="E5" s="257"/>
      <c r="F5" s="257"/>
      <c r="G5" s="257"/>
      <c r="H5" s="257"/>
      <c r="I5" s="257"/>
      <c r="J5" s="257"/>
      <c r="K5" s="257"/>
      <c r="L5" s="257"/>
      <c r="M5" s="257"/>
      <c r="N5" s="257"/>
      <c r="O5" s="257"/>
      <c r="P5" s="257"/>
      <c r="Q5" s="257"/>
      <c r="R5" s="257"/>
      <c r="S5" s="257"/>
      <c r="T5" s="257"/>
    </row>
    <row r="6" spans="1:34" s="152" customFormat="1" ht="15.6" x14ac:dyDescent="0.3">
      <c r="A6" s="164"/>
      <c r="B6" s="164"/>
      <c r="C6" s="164"/>
      <c r="D6" s="164"/>
      <c r="E6" s="164"/>
      <c r="F6" s="164"/>
      <c r="G6" s="164"/>
      <c r="H6" s="164"/>
      <c r="I6" s="164"/>
      <c r="J6" s="164"/>
      <c r="K6" s="164"/>
      <c r="L6" s="164"/>
      <c r="M6" s="164"/>
      <c r="N6" s="164"/>
      <c r="O6" s="164"/>
      <c r="P6" s="164"/>
      <c r="Q6" s="164"/>
    </row>
    <row r="7" spans="1:34" s="152" customFormat="1" ht="19.5" customHeight="1" x14ac:dyDescent="0.3">
      <c r="A7" s="259" t="s">
        <v>261</v>
      </c>
      <c r="B7" s="259"/>
      <c r="C7" s="259"/>
      <c r="D7" s="259"/>
      <c r="E7" s="259"/>
      <c r="F7" s="259"/>
      <c r="G7" s="259"/>
      <c r="H7" s="197"/>
      <c r="I7" s="197"/>
      <c r="J7" s="197"/>
      <c r="K7" s="197"/>
      <c r="L7" s="197"/>
      <c r="M7" s="197"/>
      <c r="N7" s="197"/>
      <c r="O7" s="197"/>
      <c r="P7" s="197"/>
      <c r="Q7" s="197"/>
      <c r="R7" s="197"/>
      <c r="S7" s="197"/>
      <c r="T7" s="197"/>
    </row>
    <row r="8" spans="1:34" s="152" customFormat="1" ht="19.5" customHeight="1" x14ac:dyDescent="0.3">
      <c r="A8" s="260" t="s">
        <v>260</v>
      </c>
      <c r="B8" s="260"/>
      <c r="C8" s="260"/>
      <c r="D8" s="260"/>
      <c r="E8" s="260"/>
      <c r="F8" s="260"/>
      <c r="G8" s="260"/>
      <c r="H8" s="197"/>
      <c r="I8" s="197"/>
      <c r="J8" s="197"/>
      <c r="K8" s="197"/>
      <c r="L8" s="197"/>
      <c r="M8" s="197"/>
      <c r="N8" s="197"/>
      <c r="O8" s="197"/>
      <c r="P8" s="197"/>
      <c r="Q8" s="197"/>
      <c r="R8" s="197"/>
      <c r="S8" s="197"/>
      <c r="T8" s="197"/>
    </row>
    <row r="9" spans="1:34" ht="18" x14ac:dyDescent="0.35">
      <c r="A9" s="162"/>
      <c r="B9" s="162"/>
      <c r="C9" s="162"/>
      <c r="D9" s="162"/>
      <c r="E9" s="162"/>
      <c r="F9" s="162"/>
      <c r="G9" s="162"/>
      <c r="H9" s="162"/>
      <c r="I9" s="162"/>
      <c r="J9" s="162"/>
      <c r="K9" s="162"/>
      <c r="L9" s="162"/>
      <c r="M9" s="162"/>
      <c r="N9" s="162"/>
      <c r="O9" s="162"/>
      <c r="P9" s="162"/>
      <c r="Q9" s="162"/>
      <c r="R9" s="163"/>
      <c r="S9" s="163"/>
      <c r="T9" s="163"/>
      <c r="U9" s="163"/>
      <c r="V9" s="163"/>
      <c r="W9" s="163"/>
      <c r="X9" s="163"/>
      <c r="Y9" s="163"/>
    </row>
    <row r="10" spans="1:34" ht="18" x14ac:dyDescent="0.35">
      <c r="A10" s="160" t="s">
        <v>169</v>
      </c>
      <c r="B10" s="160"/>
      <c r="C10" s="160"/>
      <c r="D10" s="160"/>
      <c r="E10" s="160"/>
      <c r="F10" s="162"/>
      <c r="G10" s="162"/>
      <c r="H10" s="162"/>
      <c r="I10" s="162"/>
      <c r="J10" s="162"/>
      <c r="K10" s="162"/>
      <c r="L10" s="162"/>
      <c r="M10" s="162"/>
      <c r="N10" s="162"/>
      <c r="O10" s="162"/>
      <c r="P10" s="162"/>
      <c r="Q10" s="162"/>
      <c r="R10" s="163"/>
      <c r="S10" s="163"/>
      <c r="T10" s="163"/>
      <c r="U10" s="163"/>
      <c r="V10" s="163"/>
      <c r="W10" s="163"/>
      <c r="X10" s="163"/>
      <c r="Y10" s="163"/>
    </row>
    <row r="11" spans="1:34" s="152" customFormat="1" ht="17.100000000000001" customHeight="1" x14ac:dyDescent="0.3">
      <c r="A11" s="164"/>
      <c r="B11" s="164" t="s">
        <v>170</v>
      </c>
      <c r="C11" s="164"/>
      <c r="D11" s="164"/>
      <c r="E11" s="164"/>
      <c r="F11" s="164"/>
      <c r="G11" s="164"/>
      <c r="H11" s="164"/>
      <c r="I11" s="164"/>
      <c r="J11" s="164"/>
      <c r="K11" s="164"/>
      <c r="L11" s="164"/>
      <c r="M11" s="164"/>
      <c r="N11" s="164"/>
      <c r="O11" s="164"/>
      <c r="P11" s="164"/>
      <c r="Q11" s="164"/>
    </row>
    <row r="12" spans="1:34" s="152" customFormat="1" ht="17.100000000000001" customHeight="1" x14ac:dyDescent="0.3">
      <c r="A12" s="165"/>
      <c r="B12" s="164" t="s">
        <v>171</v>
      </c>
      <c r="C12" s="164"/>
      <c r="D12" s="164"/>
      <c r="E12" s="164"/>
      <c r="F12" s="164"/>
      <c r="G12" s="164"/>
      <c r="H12" s="164"/>
      <c r="I12" s="164"/>
      <c r="J12" s="164"/>
      <c r="K12" s="164"/>
      <c r="L12" s="164"/>
      <c r="M12" s="164"/>
      <c r="N12" s="164"/>
      <c r="O12" s="164"/>
      <c r="P12" s="164"/>
      <c r="Q12" s="164"/>
    </row>
    <row r="13" spans="1:34" s="152" customFormat="1" ht="17.100000000000001" customHeight="1" x14ac:dyDescent="0.3">
      <c r="A13" s="166"/>
      <c r="B13" s="258" t="s">
        <v>329</v>
      </c>
      <c r="C13" s="258"/>
      <c r="D13" s="258"/>
      <c r="E13" s="258"/>
      <c r="F13" s="258"/>
      <c r="G13" s="258"/>
      <c r="H13" s="258"/>
      <c r="I13" s="258"/>
      <c r="J13" s="258"/>
      <c r="K13" s="258"/>
      <c r="L13" s="258"/>
      <c r="M13" s="258"/>
      <c r="N13" s="258"/>
      <c r="O13" s="258"/>
      <c r="P13" s="258"/>
      <c r="Q13" s="164" t="s">
        <v>172</v>
      </c>
    </row>
    <row r="14" spans="1:34" s="152" customFormat="1" ht="17.100000000000001" customHeight="1" x14ac:dyDescent="0.3">
      <c r="A14" s="166"/>
      <c r="B14" s="258" t="s">
        <v>173</v>
      </c>
      <c r="C14" s="258"/>
      <c r="D14" s="258"/>
      <c r="E14" s="258"/>
      <c r="F14" s="258"/>
      <c r="G14" s="258"/>
      <c r="H14" s="258"/>
      <c r="I14" s="258"/>
      <c r="J14" s="258"/>
      <c r="K14" s="258"/>
      <c r="L14" s="258"/>
      <c r="M14" s="258"/>
      <c r="N14" s="258"/>
      <c r="O14" s="258"/>
      <c r="P14" s="258"/>
      <c r="Q14" s="164"/>
    </row>
    <row r="15" spans="1:34" s="152" customFormat="1" ht="32.25" customHeight="1" x14ac:dyDescent="0.3">
      <c r="A15" s="166"/>
      <c r="B15" s="256" t="s">
        <v>285</v>
      </c>
      <c r="C15" s="256"/>
      <c r="D15" s="256"/>
      <c r="E15" s="256"/>
      <c r="F15" s="256"/>
      <c r="G15" s="256"/>
      <c r="H15" s="256"/>
      <c r="I15" s="256"/>
      <c r="J15" s="256"/>
      <c r="K15" s="256"/>
      <c r="L15" s="256"/>
      <c r="M15" s="256"/>
      <c r="N15" s="256"/>
      <c r="O15" s="256"/>
      <c r="P15" s="256"/>
      <c r="Q15" s="256"/>
      <c r="R15" s="256"/>
      <c r="S15" s="256"/>
    </row>
    <row r="16" spans="1:34" s="152" customFormat="1" ht="17.100000000000001" customHeight="1" x14ac:dyDescent="0.3">
      <c r="A16" s="167"/>
      <c r="B16" s="164" t="s">
        <v>328</v>
      </c>
      <c r="C16" s="164"/>
      <c r="D16" s="164"/>
      <c r="E16" s="164"/>
      <c r="F16" s="164"/>
      <c r="G16" s="164"/>
      <c r="H16" s="164"/>
      <c r="I16" s="164"/>
      <c r="J16" s="164"/>
      <c r="K16" s="164"/>
      <c r="L16" s="164"/>
      <c r="M16" s="164"/>
      <c r="N16" s="164"/>
      <c r="O16" s="164"/>
      <c r="P16" s="164"/>
      <c r="Q16" s="164"/>
    </row>
    <row r="17" spans="1:25" s="152" customFormat="1" ht="47.25" customHeight="1" x14ac:dyDescent="0.3">
      <c r="A17" s="166"/>
      <c r="B17" s="256" t="s">
        <v>332</v>
      </c>
      <c r="C17" s="256"/>
      <c r="D17" s="256"/>
      <c r="E17" s="256"/>
      <c r="F17" s="256"/>
      <c r="G17" s="256"/>
      <c r="H17" s="256"/>
      <c r="I17" s="256"/>
      <c r="J17" s="256"/>
      <c r="K17" s="256"/>
      <c r="L17" s="256"/>
      <c r="M17" s="256"/>
      <c r="N17" s="256"/>
      <c r="O17" s="256"/>
      <c r="P17" s="256"/>
      <c r="Q17" s="256"/>
      <c r="R17" s="256"/>
      <c r="S17" s="256"/>
    </row>
    <row r="18" spans="1:25" s="152" customFormat="1" ht="48" customHeight="1" x14ac:dyDescent="0.3">
      <c r="A18" s="166"/>
      <c r="B18" s="168"/>
      <c r="C18" s="256" t="s">
        <v>348</v>
      </c>
      <c r="D18" s="256"/>
      <c r="E18" s="256"/>
      <c r="F18" s="256"/>
      <c r="G18" s="256"/>
      <c r="H18" s="256"/>
      <c r="I18" s="256"/>
      <c r="J18" s="256"/>
      <c r="K18" s="256"/>
      <c r="L18" s="256"/>
      <c r="M18" s="256"/>
      <c r="N18" s="256"/>
      <c r="O18" s="256"/>
      <c r="P18" s="256"/>
      <c r="Q18" s="256"/>
      <c r="R18" s="256"/>
      <c r="S18" s="256"/>
      <c r="T18" s="168"/>
    </row>
    <row r="19" spans="1:25" s="152" customFormat="1" ht="17.100000000000001" customHeight="1" x14ac:dyDescent="0.3">
      <c r="A19" s="166"/>
      <c r="B19" s="251" t="s">
        <v>174</v>
      </c>
      <c r="C19" s="252"/>
      <c r="D19" s="252"/>
      <c r="E19" s="252"/>
      <c r="F19" s="252"/>
      <c r="G19" s="252"/>
      <c r="H19" s="252"/>
      <c r="I19" s="252"/>
      <c r="J19" s="252"/>
      <c r="K19" s="252"/>
      <c r="L19" s="252"/>
      <c r="M19" s="252"/>
      <c r="N19" s="252"/>
      <c r="O19" s="252"/>
      <c r="P19" s="252"/>
      <c r="Q19" s="252"/>
      <c r="R19" s="252"/>
      <c r="S19" s="252"/>
    </row>
    <row r="20" spans="1:25" s="152" customFormat="1" ht="17.100000000000001" customHeight="1" x14ac:dyDescent="0.3">
      <c r="A20" s="166"/>
      <c r="B20" s="169" t="s">
        <v>175</v>
      </c>
      <c r="C20" s="164"/>
      <c r="D20" s="164"/>
      <c r="E20" s="164"/>
      <c r="F20" s="164"/>
      <c r="G20" s="164"/>
      <c r="H20" s="164"/>
      <c r="I20" s="164"/>
      <c r="J20" s="164"/>
      <c r="K20" s="164"/>
      <c r="L20" s="164"/>
      <c r="M20" s="164"/>
      <c r="N20" s="164"/>
      <c r="O20" s="164"/>
      <c r="P20" s="164"/>
      <c r="Q20" s="164"/>
    </row>
    <row r="21" spans="1:25" s="152" customFormat="1" ht="17.100000000000001" customHeight="1" x14ac:dyDescent="0.3">
      <c r="A21" s="167"/>
      <c r="B21" s="164" t="s">
        <v>176</v>
      </c>
      <c r="C21" s="164"/>
      <c r="D21" s="164"/>
      <c r="E21" s="164"/>
      <c r="F21" s="164"/>
      <c r="G21" s="164"/>
      <c r="H21" s="164"/>
      <c r="I21" s="164"/>
      <c r="J21" s="164"/>
      <c r="K21" s="164"/>
      <c r="L21" s="164"/>
      <c r="M21" s="164"/>
      <c r="N21" s="164"/>
      <c r="O21" s="164"/>
      <c r="P21" s="164"/>
      <c r="Q21" s="164"/>
    </row>
    <row r="22" spans="1:25" s="152" customFormat="1" ht="17.100000000000001" customHeight="1" x14ac:dyDescent="0.3">
      <c r="A22" s="167"/>
      <c r="B22" s="164" t="s">
        <v>177</v>
      </c>
      <c r="C22" s="164"/>
      <c r="D22" s="164"/>
      <c r="E22" s="164"/>
      <c r="F22" s="164"/>
      <c r="G22" s="164"/>
      <c r="H22" s="164"/>
      <c r="I22" s="164"/>
      <c r="J22" s="164"/>
      <c r="K22" s="164"/>
      <c r="L22" s="164"/>
      <c r="M22" s="164"/>
      <c r="N22" s="164"/>
      <c r="O22" s="164"/>
      <c r="P22" s="164"/>
      <c r="Q22" s="164"/>
    </row>
    <row r="23" spans="1:25" s="152" customFormat="1" ht="17.100000000000001" customHeight="1" x14ac:dyDescent="0.3">
      <c r="A23" s="166"/>
      <c r="B23" s="170" t="s">
        <v>178</v>
      </c>
      <c r="C23" s="164"/>
      <c r="D23" s="164"/>
      <c r="E23" s="164"/>
      <c r="F23" s="164"/>
      <c r="G23" s="164"/>
      <c r="H23" s="164"/>
      <c r="I23" s="164"/>
      <c r="J23" s="164"/>
      <c r="K23" s="164"/>
      <c r="L23" s="164"/>
      <c r="M23" s="164"/>
      <c r="N23" s="164"/>
      <c r="O23" s="164"/>
      <c r="P23" s="164"/>
      <c r="Q23" s="164"/>
    </row>
    <row r="24" spans="1:25" s="152" customFormat="1" ht="17.100000000000001" customHeight="1" x14ac:dyDescent="0.3">
      <c r="A24" s="167"/>
      <c r="B24" s="164" t="s">
        <v>179</v>
      </c>
      <c r="C24" s="164"/>
      <c r="D24" s="164"/>
      <c r="E24" s="164"/>
      <c r="F24" s="164"/>
      <c r="G24" s="164"/>
      <c r="H24" s="164"/>
      <c r="I24" s="164"/>
      <c r="J24" s="164"/>
      <c r="K24" s="164"/>
      <c r="L24" s="164"/>
      <c r="M24" s="164"/>
      <c r="N24" s="164"/>
      <c r="O24" s="164"/>
      <c r="P24" s="164"/>
      <c r="Q24" s="164"/>
    </row>
    <row r="25" spans="1:25" s="152" customFormat="1" ht="17.100000000000001" customHeight="1" x14ac:dyDescent="0.3">
      <c r="A25" s="167"/>
      <c r="B25" s="164" t="s">
        <v>180</v>
      </c>
      <c r="C25" s="164"/>
      <c r="D25" s="164"/>
      <c r="E25" s="164"/>
      <c r="F25" s="164"/>
      <c r="G25" s="164"/>
      <c r="H25" s="164"/>
      <c r="I25" s="164"/>
      <c r="J25" s="164"/>
      <c r="K25" s="164"/>
      <c r="L25" s="164"/>
      <c r="M25" s="164"/>
      <c r="N25" s="164"/>
      <c r="O25" s="164"/>
      <c r="P25" s="164"/>
      <c r="Q25" s="164"/>
    </row>
    <row r="26" spans="1:25" s="152" customFormat="1" ht="17.100000000000001" customHeight="1" x14ac:dyDescent="0.3">
      <c r="A26" s="167"/>
      <c r="B26" s="253" t="s">
        <v>181</v>
      </c>
      <c r="C26" s="253"/>
      <c r="D26" s="253"/>
      <c r="E26" s="253"/>
      <c r="F26" s="253"/>
      <c r="G26" s="253"/>
      <c r="H26" s="253"/>
      <c r="I26" s="253"/>
      <c r="J26" s="253"/>
      <c r="K26" s="253"/>
      <c r="L26" s="253"/>
      <c r="M26" s="253"/>
      <c r="N26" s="253"/>
      <c r="O26" s="253"/>
      <c r="P26" s="253"/>
      <c r="Q26" s="253"/>
      <c r="R26" s="253"/>
      <c r="S26" s="253"/>
    </row>
    <row r="27" spans="1:25" s="152" customFormat="1" ht="17.100000000000001" customHeight="1" x14ac:dyDescent="0.3">
      <c r="A27" s="167"/>
      <c r="B27" s="171"/>
      <c r="C27" s="253" t="s">
        <v>182</v>
      </c>
      <c r="D27" s="253"/>
      <c r="E27" s="253"/>
      <c r="F27" s="253"/>
      <c r="G27" s="253"/>
      <c r="H27" s="253"/>
      <c r="I27" s="253"/>
      <c r="J27" s="253"/>
      <c r="K27" s="253"/>
      <c r="L27" s="253"/>
      <c r="M27" s="253"/>
      <c r="N27" s="253"/>
      <c r="O27" s="253"/>
      <c r="P27" s="253"/>
      <c r="Q27" s="253"/>
      <c r="R27" s="253"/>
      <c r="S27" s="253"/>
      <c r="T27" s="253"/>
    </row>
    <row r="28" spans="1:25" ht="18" x14ac:dyDescent="0.35">
      <c r="A28" s="172"/>
      <c r="B28" s="162"/>
      <c r="C28" s="162"/>
      <c r="D28" s="162"/>
      <c r="E28" s="162"/>
      <c r="F28" s="162"/>
      <c r="G28" s="162"/>
      <c r="H28" s="162"/>
      <c r="I28" s="162"/>
      <c r="J28" s="162"/>
      <c r="K28" s="162"/>
      <c r="L28" s="162"/>
      <c r="M28" s="162"/>
      <c r="N28" s="162"/>
      <c r="O28" s="162"/>
      <c r="P28" s="162"/>
      <c r="Q28" s="162"/>
      <c r="R28" s="163"/>
      <c r="S28" s="163"/>
      <c r="T28" s="163"/>
      <c r="U28" s="163"/>
      <c r="V28" s="163"/>
      <c r="W28" s="163"/>
      <c r="X28" s="163"/>
      <c r="Y28" s="163"/>
    </row>
    <row r="29" spans="1:25" ht="55.5" customHeight="1" x14ac:dyDescent="0.35">
      <c r="A29" s="254" t="s">
        <v>183</v>
      </c>
      <c r="B29" s="254"/>
      <c r="C29" s="254"/>
      <c r="D29" s="254"/>
      <c r="E29" s="254"/>
      <c r="F29" s="254"/>
      <c r="G29" s="254"/>
      <c r="H29" s="254"/>
      <c r="I29" s="254"/>
      <c r="J29" s="254"/>
      <c r="K29" s="254"/>
      <c r="L29" s="254"/>
      <c r="M29" s="254"/>
      <c r="N29" s="254"/>
      <c r="O29" s="254"/>
      <c r="P29" s="254"/>
      <c r="Q29" s="254"/>
      <c r="R29" s="254"/>
      <c r="S29" s="254"/>
      <c r="T29" s="163"/>
      <c r="U29" s="163"/>
      <c r="V29" s="163"/>
      <c r="W29" s="163"/>
      <c r="X29" s="163"/>
      <c r="Y29" s="163"/>
    </row>
    <row r="30" spans="1:25" ht="18" x14ac:dyDescent="0.35">
      <c r="A30" s="172"/>
      <c r="B30" s="255"/>
      <c r="C30" s="255"/>
      <c r="D30" s="255"/>
      <c r="E30" s="255"/>
      <c r="F30" s="255"/>
      <c r="G30" s="255"/>
      <c r="H30" s="255"/>
      <c r="I30" s="255"/>
      <c r="J30" s="255"/>
      <c r="K30" s="255"/>
      <c r="L30" s="255"/>
      <c r="M30" s="255"/>
      <c r="N30" s="255"/>
      <c r="O30" s="255"/>
      <c r="P30" s="255"/>
      <c r="Q30" s="255"/>
      <c r="R30" s="255"/>
      <c r="S30" s="255"/>
      <c r="T30" s="255"/>
      <c r="U30" s="255"/>
      <c r="V30" s="163"/>
      <c r="W30" s="163"/>
      <c r="X30" s="163"/>
      <c r="Y30" s="163"/>
    </row>
    <row r="31" spans="1:25" s="152" customFormat="1" ht="17.100000000000001" customHeight="1" x14ac:dyDescent="0.3">
      <c r="A31" s="167"/>
      <c r="B31" s="164" t="s">
        <v>184</v>
      </c>
      <c r="C31" s="164"/>
      <c r="D31" s="164"/>
      <c r="E31" s="164"/>
      <c r="F31" s="164"/>
      <c r="G31" s="164"/>
      <c r="H31" s="164"/>
      <c r="I31" s="164"/>
      <c r="J31" s="164"/>
      <c r="K31" s="164"/>
      <c r="L31" s="164"/>
      <c r="M31" s="164"/>
      <c r="N31" s="164"/>
      <c r="O31" s="164"/>
      <c r="P31" s="164"/>
      <c r="Q31" s="164" t="s">
        <v>172</v>
      </c>
    </row>
    <row r="32" spans="1:25" s="152" customFormat="1" ht="17.100000000000001" customHeight="1" x14ac:dyDescent="0.3">
      <c r="A32" s="167"/>
      <c r="B32" s="164" t="s">
        <v>185</v>
      </c>
      <c r="C32" s="164"/>
      <c r="D32" s="164"/>
      <c r="E32" s="164"/>
      <c r="F32" s="164"/>
      <c r="G32" s="164"/>
      <c r="H32" s="164"/>
      <c r="I32" s="164"/>
      <c r="J32" s="164"/>
      <c r="K32" s="164"/>
      <c r="L32" s="164"/>
      <c r="M32" s="164"/>
      <c r="N32" s="164"/>
      <c r="O32" s="164"/>
      <c r="P32" s="164"/>
      <c r="Q32" s="164"/>
    </row>
    <row r="33" spans="1:20" s="152" customFormat="1" ht="17.100000000000001" customHeight="1" x14ac:dyDescent="0.3">
      <c r="A33" s="167"/>
      <c r="B33" s="164" t="s">
        <v>186</v>
      </c>
      <c r="C33" s="164"/>
      <c r="D33" s="164"/>
      <c r="E33" s="164"/>
      <c r="F33" s="164"/>
      <c r="G33" s="164"/>
      <c r="H33" s="164"/>
      <c r="I33" s="164"/>
      <c r="J33" s="164"/>
      <c r="K33" s="164"/>
      <c r="L33" s="164"/>
      <c r="M33" s="164"/>
      <c r="N33" s="164"/>
      <c r="O33" s="164"/>
      <c r="P33" s="164"/>
      <c r="Q33" s="164"/>
    </row>
    <row r="34" spans="1:20" s="152" customFormat="1" ht="32.25" customHeight="1" x14ac:dyDescent="0.3">
      <c r="A34" s="167"/>
      <c r="B34" s="253" t="s">
        <v>273</v>
      </c>
      <c r="C34" s="253"/>
      <c r="D34" s="253"/>
      <c r="E34" s="253"/>
      <c r="F34" s="253"/>
      <c r="G34" s="253"/>
      <c r="H34" s="253"/>
      <c r="I34" s="253"/>
      <c r="J34" s="253"/>
      <c r="K34" s="253"/>
      <c r="L34" s="253"/>
      <c r="M34" s="253"/>
      <c r="N34" s="253"/>
      <c r="O34" s="253"/>
      <c r="P34" s="253"/>
      <c r="Q34" s="253"/>
      <c r="R34" s="253"/>
      <c r="S34" s="253"/>
      <c r="T34" s="253"/>
    </row>
    <row r="35" spans="1:20" s="152" customFormat="1" ht="31.5" customHeight="1" x14ac:dyDescent="0.3">
      <c r="A35" s="173"/>
      <c r="B35" s="175"/>
      <c r="C35" s="248" t="s">
        <v>274</v>
      </c>
      <c r="D35" s="248"/>
      <c r="E35" s="248"/>
      <c r="F35" s="248"/>
      <c r="G35" s="248"/>
      <c r="H35" s="248"/>
      <c r="I35" s="248"/>
      <c r="J35" s="248"/>
      <c r="K35" s="248"/>
      <c r="L35" s="248"/>
      <c r="M35" s="248"/>
      <c r="N35" s="248"/>
      <c r="O35" s="248"/>
      <c r="P35" s="248"/>
      <c r="Q35" s="248"/>
      <c r="R35" s="248"/>
      <c r="S35" s="248"/>
      <c r="T35" s="248"/>
    </row>
    <row r="36" spans="1:20" s="152" customFormat="1" ht="17.100000000000001" customHeight="1" x14ac:dyDescent="0.3">
      <c r="A36" s="166"/>
      <c r="B36" s="248" t="s">
        <v>218</v>
      </c>
      <c r="C36" s="248"/>
      <c r="D36" s="248"/>
      <c r="E36" s="248"/>
      <c r="F36" s="248"/>
      <c r="G36" s="248"/>
      <c r="H36" s="248"/>
      <c r="I36" s="248"/>
      <c r="J36" s="248"/>
      <c r="K36" s="248"/>
      <c r="L36" s="248"/>
      <c r="M36" s="248"/>
      <c r="N36" s="248"/>
      <c r="O36" s="248"/>
      <c r="P36" s="248"/>
      <c r="Q36" s="248"/>
      <c r="R36" s="248"/>
      <c r="S36" s="248"/>
      <c r="T36" s="248"/>
    </row>
    <row r="37" spans="1:20" s="152" customFormat="1" ht="17.100000000000001" customHeight="1" x14ac:dyDescent="0.3">
      <c r="A37" s="167"/>
      <c r="B37" s="164" t="s">
        <v>187</v>
      </c>
      <c r="C37" s="164"/>
      <c r="D37" s="164"/>
      <c r="E37" s="164"/>
      <c r="F37" s="164"/>
      <c r="G37" s="164"/>
      <c r="H37" s="164"/>
      <c r="I37" s="164"/>
      <c r="J37" s="164"/>
      <c r="K37" s="164"/>
      <c r="L37" s="164"/>
      <c r="M37" s="164"/>
      <c r="N37" s="164"/>
      <c r="O37" s="164"/>
      <c r="P37" s="164"/>
      <c r="Q37" s="164"/>
    </row>
    <row r="38" spans="1:20" s="152" customFormat="1" ht="17.100000000000001" customHeight="1" x14ac:dyDescent="0.3">
      <c r="A38" s="167"/>
      <c r="B38" s="164" t="s">
        <v>188</v>
      </c>
      <c r="C38" s="164"/>
      <c r="D38" s="164"/>
      <c r="E38" s="164"/>
      <c r="F38" s="164"/>
      <c r="G38" s="164"/>
      <c r="H38" s="164"/>
      <c r="I38" s="164"/>
      <c r="J38" s="164"/>
      <c r="K38" s="164"/>
      <c r="L38" s="164"/>
      <c r="M38" s="164"/>
      <c r="N38" s="164"/>
      <c r="O38" s="164"/>
      <c r="P38" s="164"/>
      <c r="Q38" s="164"/>
    </row>
    <row r="39" spans="1:20" s="152" customFormat="1" ht="17.100000000000001" customHeight="1" x14ac:dyDescent="0.3">
      <c r="A39" s="166"/>
      <c r="B39" s="248" t="s">
        <v>189</v>
      </c>
      <c r="C39" s="248"/>
      <c r="D39" s="248"/>
      <c r="E39" s="248"/>
      <c r="F39" s="248"/>
      <c r="G39" s="248"/>
      <c r="H39" s="248"/>
      <c r="I39" s="248"/>
      <c r="J39" s="248"/>
      <c r="K39" s="248"/>
      <c r="L39" s="248"/>
      <c r="M39" s="248"/>
      <c r="N39" s="248"/>
      <c r="O39" s="248"/>
      <c r="P39" s="248"/>
      <c r="Q39" s="248"/>
      <c r="R39" s="248"/>
      <c r="S39" s="248"/>
      <c r="T39" s="248"/>
    </row>
    <row r="40" spans="1:20" s="152" customFormat="1" ht="17.100000000000001" customHeight="1" x14ac:dyDescent="0.3">
      <c r="A40" s="173"/>
      <c r="B40" s="174"/>
      <c r="C40" s="164" t="s">
        <v>190</v>
      </c>
      <c r="D40" s="164"/>
      <c r="E40" s="164"/>
      <c r="F40" s="164"/>
      <c r="G40" s="164"/>
      <c r="H40" s="164"/>
      <c r="I40" s="164"/>
      <c r="J40" s="164"/>
      <c r="K40" s="164"/>
      <c r="L40" s="164"/>
      <c r="M40" s="164"/>
      <c r="N40" s="164"/>
      <c r="O40" s="164"/>
      <c r="P40" s="164"/>
      <c r="Q40" s="164"/>
    </row>
    <row r="41" spans="1:20" s="152" customFormat="1" ht="17.100000000000001" customHeight="1" x14ac:dyDescent="0.3">
      <c r="A41" s="166"/>
      <c r="B41" s="248" t="s">
        <v>217</v>
      </c>
      <c r="C41" s="248"/>
      <c r="D41" s="248"/>
      <c r="E41" s="248"/>
      <c r="F41" s="248"/>
      <c r="G41" s="248"/>
      <c r="H41" s="248"/>
      <c r="I41" s="248"/>
      <c r="J41" s="248"/>
      <c r="K41" s="248"/>
      <c r="L41" s="248"/>
      <c r="M41" s="248"/>
      <c r="N41" s="248"/>
      <c r="O41" s="248"/>
      <c r="P41" s="248"/>
      <c r="Q41" s="248"/>
      <c r="R41" s="248"/>
      <c r="S41" s="248"/>
      <c r="T41" s="248"/>
    </row>
    <row r="42" spans="1:20" s="152" customFormat="1" ht="51" customHeight="1" x14ac:dyDescent="0.3">
      <c r="A42" s="166"/>
      <c r="B42" s="176"/>
      <c r="C42" s="248" t="s">
        <v>286</v>
      </c>
      <c r="D42" s="248"/>
      <c r="E42" s="248"/>
      <c r="F42" s="248"/>
      <c r="G42" s="248"/>
      <c r="H42" s="248"/>
      <c r="I42" s="248"/>
      <c r="J42" s="248"/>
      <c r="K42" s="248"/>
      <c r="L42" s="248"/>
      <c r="M42" s="248"/>
      <c r="N42" s="248"/>
      <c r="O42" s="248"/>
      <c r="P42" s="248"/>
      <c r="Q42" s="248"/>
      <c r="R42" s="248"/>
      <c r="S42" s="248"/>
      <c r="T42" s="248"/>
    </row>
    <row r="43" spans="1:20" s="152" customFormat="1" ht="17.100000000000001" customHeight="1" x14ac:dyDescent="0.3">
      <c r="A43" s="166"/>
      <c r="B43" s="248" t="s">
        <v>279</v>
      </c>
      <c r="C43" s="248"/>
      <c r="D43" s="248"/>
      <c r="E43" s="248"/>
      <c r="F43" s="248"/>
      <c r="G43" s="248"/>
      <c r="H43" s="248"/>
      <c r="I43" s="248"/>
      <c r="J43" s="248"/>
      <c r="K43" s="248"/>
      <c r="L43" s="248"/>
      <c r="M43" s="248"/>
      <c r="N43" s="248"/>
      <c r="O43" s="248"/>
      <c r="P43" s="248"/>
      <c r="Q43" s="248"/>
      <c r="R43" s="248"/>
      <c r="S43" s="248"/>
      <c r="T43" s="248"/>
    </row>
    <row r="44" spans="1:20" s="152" customFormat="1" ht="17.100000000000001" customHeight="1" x14ac:dyDescent="0.3">
      <c r="A44" s="166"/>
      <c r="B44" s="164"/>
      <c r="C44" s="249" t="s">
        <v>280</v>
      </c>
      <c r="D44" s="249"/>
      <c r="E44" s="249"/>
      <c r="F44" s="249"/>
      <c r="G44" s="249"/>
      <c r="H44" s="249"/>
      <c r="I44" s="249"/>
      <c r="J44" s="249"/>
      <c r="K44" s="249"/>
      <c r="L44" s="249"/>
      <c r="M44" s="249"/>
      <c r="N44" s="249"/>
      <c r="O44" s="249"/>
      <c r="P44" s="249"/>
      <c r="Q44" s="249"/>
      <c r="R44" s="249"/>
      <c r="S44" s="249"/>
      <c r="T44" s="249"/>
    </row>
    <row r="45" spans="1:20" s="152" customFormat="1" ht="17.100000000000001" customHeight="1" x14ac:dyDescent="0.3">
      <c r="A45" s="166"/>
      <c r="B45" s="164"/>
      <c r="C45" s="164"/>
      <c r="D45" s="164"/>
      <c r="E45" s="164"/>
      <c r="F45" s="164"/>
      <c r="G45" s="164"/>
      <c r="H45" s="164"/>
      <c r="I45" s="164"/>
      <c r="J45" s="164"/>
      <c r="K45" s="164"/>
      <c r="L45" s="164"/>
      <c r="M45" s="164"/>
      <c r="N45" s="164"/>
      <c r="O45" s="164"/>
      <c r="P45" s="164"/>
      <c r="Q45" s="164"/>
      <c r="R45" s="164"/>
      <c r="S45" s="164"/>
      <c r="T45" s="164"/>
    </row>
    <row r="46" spans="1:20" s="152" customFormat="1" ht="17.100000000000001" customHeight="1" x14ac:dyDescent="0.3">
      <c r="A46" s="166"/>
      <c r="B46" s="164" t="s">
        <v>191</v>
      </c>
      <c r="C46" s="164"/>
      <c r="D46" s="164"/>
      <c r="E46" s="164"/>
      <c r="F46" s="164"/>
      <c r="G46" s="164"/>
      <c r="H46" s="164"/>
      <c r="I46" s="164"/>
      <c r="J46" s="164"/>
      <c r="K46" s="164"/>
      <c r="L46" s="164"/>
      <c r="M46" s="164"/>
      <c r="N46" s="164"/>
      <c r="O46" s="164"/>
      <c r="P46" s="164"/>
      <c r="Q46" s="164"/>
    </row>
    <row r="47" spans="1:20" s="152" customFormat="1" ht="17.100000000000001" customHeight="1" x14ac:dyDescent="0.3">
      <c r="A47" s="166"/>
      <c r="B47" s="164" t="s">
        <v>192</v>
      </c>
      <c r="C47" s="164"/>
      <c r="D47" s="164"/>
      <c r="E47" s="164"/>
      <c r="F47" s="164"/>
      <c r="G47" s="164"/>
      <c r="H47" s="164"/>
      <c r="I47" s="164"/>
      <c r="J47" s="164"/>
      <c r="K47" s="164"/>
      <c r="L47" s="164"/>
      <c r="M47" s="164"/>
      <c r="N47" s="164"/>
      <c r="O47" s="164"/>
      <c r="P47" s="164"/>
      <c r="Q47" s="164"/>
    </row>
    <row r="48" spans="1:20" s="152" customFormat="1" ht="17.100000000000001" customHeight="1" x14ac:dyDescent="0.3">
      <c r="A48" s="166"/>
      <c r="B48" s="248" t="s">
        <v>193</v>
      </c>
      <c r="C48" s="248"/>
      <c r="D48" s="248"/>
      <c r="E48" s="248"/>
      <c r="F48" s="248"/>
      <c r="G48" s="248"/>
      <c r="H48" s="248"/>
      <c r="I48" s="248"/>
      <c r="J48" s="248"/>
      <c r="K48" s="248"/>
      <c r="L48" s="248"/>
      <c r="M48" s="248"/>
      <c r="N48" s="248"/>
      <c r="O48" s="248"/>
      <c r="P48" s="248"/>
      <c r="Q48" s="248"/>
      <c r="R48" s="248"/>
      <c r="S48" s="248"/>
      <c r="T48" s="248"/>
    </row>
    <row r="49" spans="1:34" s="152" customFormat="1" ht="17.100000000000001" customHeight="1" x14ac:dyDescent="0.3">
      <c r="A49" s="166"/>
      <c r="B49" s="176"/>
      <c r="C49" s="248" t="s">
        <v>194</v>
      </c>
      <c r="D49" s="248"/>
      <c r="E49" s="248"/>
      <c r="F49" s="248"/>
      <c r="G49" s="248"/>
      <c r="H49" s="248"/>
      <c r="I49" s="248"/>
      <c r="J49" s="248"/>
      <c r="K49" s="248"/>
      <c r="L49" s="248"/>
      <c r="M49" s="248"/>
      <c r="N49" s="248"/>
      <c r="O49" s="248"/>
      <c r="P49" s="248"/>
      <c r="Q49" s="248"/>
      <c r="R49" s="248"/>
      <c r="S49" s="248"/>
      <c r="T49" s="248"/>
    </row>
    <row r="50" spans="1:34" s="152" customFormat="1" ht="17.100000000000001" customHeight="1" x14ac:dyDescent="0.3">
      <c r="A50" s="166"/>
      <c r="B50" s="164" t="s">
        <v>195</v>
      </c>
      <c r="C50" s="164"/>
      <c r="D50" s="164"/>
      <c r="E50" s="164"/>
      <c r="F50" s="164"/>
      <c r="G50" s="164"/>
      <c r="H50" s="164"/>
      <c r="I50" s="164"/>
      <c r="J50" s="164"/>
      <c r="K50" s="164"/>
      <c r="L50" s="164"/>
      <c r="M50" s="164"/>
      <c r="N50" s="164"/>
      <c r="O50" s="164"/>
      <c r="P50" s="164"/>
      <c r="Q50" s="164"/>
    </row>
    <row r="51" spans="1:34" s="152" customFormat="1" ht="15.6" x14ac:dyDescent="0.3">
      <c r="A51" s="177" t="s">
        <v>172</v>
      </c>
      <c r="B51" s="164" t="s">
        <v>196</v>
      </c>
      <c r="C51" s="164"/>
      <c r="D51" s="164"/>
      <c r="E51" s="164"/>
      <c r="F51" s="164"/>
      <c r="G51" s="164"/>
      <c r="H51" s="164"/>
      <c r="I51" s="164"/>
      <c r="J51" s="164"/>
      <c r="K51" s="164"/>
      <c r="L51" s="164"/>
      <c r="M51" s="164"/>
      <c r="N51" s="164"/>
      <c r="O51" s="164"/>
      <c r="P51" s="164"/>
      <c r="Q51" s="164"/>
    </row>
    <row r="52" spans="1:34" s="152" customFormat="1" ht="15.6" x14ac:dyDescent="0.3">
      <c r="A52" s="177"/>
      <c r="B52" s="164"/>
      <c r="C52" s="249" t="s">
        <v>281</v>
      </c>
      <c r="D52" s="249"/>
      <c r="E52" s="249"/>
      <c r="F52" s="249"/>
      <c r="G52" s="249"/>
      <c r="H52" s="249"/>
      <c r="I52" s="249"/>
      <c r="J52" s="249"/>
      <c r="K52" s="249"/>
      <c r="L52" s="249"/>
      <c r="M52" s="249"/>
      <c r="N52" s="249"/>
      <c r="O52" s="249"/>
      <c r="P52" s="249"/>
      <c r="Q52" s="249"/>
      <c r="R52" s="249"/>
      <c r="S52" s="249"/>
      <c r="T52" s="249"/>
    </row>
    <row r="53" spans="1:34" ht="18" x14ac:dyDescent="0.35">
      <c r="A53" s="162"/>
      <c r="B53" s="162"/>
      <c r="C53" s="162"/>
      <c r="D53" s="162"/>
      <c r="E53" s="162"/>
      <c r="F53" s="162"/>
      <c r="G53" s="162"/>
      <c r="H53" s="162"/>
      <c r="I53" s="162"/>
      <c r="J53" s="162"/>
      <c r="K53" s="162"/>
      <c r="L53" s="162"/>
      <c r="M53" s="162"/>
      <c r="N53" s="162"/>
      <c r="O53" s="162"/>
      <c r="P53" s="162"/>
      <c r="Q53" s="162"/>
      <c r="R53" s="163"/>
      <c r="S53" s="163"/>
      <c r="T53" s="163"/>
      <c r="U53" s="163"/>
      <c r="V53" s="163"/>
      <c r="W53" s="163"/>
      <c r="X53" s="163"/>
      <c r="Y53" s="163"/>
    </row>
    <row r="54" spans="1:34" ht="18" x14ac:dyDescent="0.35">
      <c r="A54" s="160" t="s">
        <v>197</v>
      </c>
      <c r="B54" s="160"/>
      <c r="C54" s="160"/>
      <c r="D54" s="160"/>
      <c r="E54" s="160"/>
      <c r="F54" s="162"/>
      <c r="G54" s="162"/>
      <c r="H54" s="162"/>
      <c r="I54" s="162"/>
      <c r="J54" s="162"/>
      <c r="K54" s="162"/>
      <c r="L54" s="162"/>
      <c r="M54" s="162"/>
      <c r="N54" s="162"/>
      <c r="O54" s="162"/>
      <c r="P54" s="162"/>
      <c r="Q54" s="162"/>
      <c r="R54" s="163"/>
      <c r="S54" s="163"/>
      <c r="T54" s="163"/>
      <c r="U54" s="163"/>
      <c r="V54" s="163"/>
      <c r="W54" s="163"/>
      <c r="X54" s="163"/>
      <c r="Y54" s="163"/>
      <c r="Z54" s="163"/>
      <c r="AA54" s="163"/>
      <c r="AB54" s="163"/>
      <c r="AC54" s="163"/>
      <c r="AD54" s="163"/>
      <c r="AE54" s="163"/>
      <c r="AF54" s="163"/>
      <c r="AG54" s="163"/>
      <c r="AH54" s="163"/>
    </row>
    <row r="55" spans="1:34" ht="18" x14ac:dyDescent="0.35">
      <c r="A55" s="162" t="s">
        <v>172</v>
      </c>
      <c r="B55" s="178" t="s">
        <v>172</v>
      </c>
      <c r="C55" s="162" t="s">
        <v>172</v>
      </c>
      <c r="D55" s="162"/>
      <c r="E55" s="162"/>
      <c r="F55" s="162"/>
      <c r="G55" s="162"/>
      <c r="H55" s="162"/>
      <c r="I55" s="162"/>
      <c r="J55" s="162"/>
      <c r="K55" s="162"/>
      <c r="L55" s="162"/>
      <c r="M55" s="162"/>
      <c r="N55" s="162"/>
      <c r="O55" s="162"/>
      <c r="P55" s="162"/>
      <c r="Q55" s="162"/>
      <c r="R55" s="163"/>
      <c r="S55" s="163"/>
      <c r="T55" s="163"/>
      <c r="U55" s="163"/>
      <c r="V55" s="163"/>
      <c r="W55" s="163"/>
      <c r="X55" s="163"/>
      <c r="Y55" s="163"/>
      <c r="Z55" s="163"/>
      <c r="AA55" s="163"/>
      <c r="AB55" s="163"/>
      <c r="AC55" s="163"/>
      <c r="AD55" s="163"/>
      <c r="AE55" s="163"/>
      <c r="AF55" s="163"/>
      <c r="AG55" s="163"/>
      <c r="AH55" s="163"/>
    </row>
    <row r="56" spans="1:34" s="152" customFormat="1" ht="15.6" x14ac:dyDescent="0.3">
      <c r="A56" s="179" t="s">
        <v>198</v>
      </c>
      <c r="B56" s="179" t="s">
        <v>199</v>
      </c>
      <c r="C56" s="164"/>
      <c r="D56" s="164"/>
      <c r="E56" s="164"/>
      <c r="F56" s="164"/>
      <c r="G56" s="164"/>
      <c r="H56" s="164"/>
      <c r="I56" s="164"/>
      <c r="J56" s="164"/>
      <c r="K56" s="164"/>
      <c r="L56" s="164"/>
      <c r="M56" s="164"/>
      <c r="N56" s="164"/>
      <c r="O56" s="164"/>
      <c r="P56" s="164"/>
      <c r="Q56" s="164"/>
    </row>
    <row r="57" spans="1:34" s="152" customFormat="1" ht="15.6" x14ac:dyDescent="0.3">
      <c r="A57" s="164" t="s">
        <v>172</v>
      </c>
      <c r="B57" s="179" t="s">
        <v>172</v>
      </c>
      <c r="C57" s="164" t="s">
        <v>172</v>
      </c>
      <c r="D57" s="164"/>
      <c r="E57" s="164"/>
      <c r="F57" s="164"/>
      <c r="G57" s="164"/>
      <c r="H57" s="164"/>
      <c r="I57" s="164"/>
      <c r="J57" s="164"/>
      <c r="K57" s="164"/>
      <c r="L57" s="164"/>
      <c r="M57" s="164"/>
      <c r="N57" s="164"/>
      <c r="O57" s="164"/>
      <c r="P57" s="164"/>
      <c r="Q57" s="164"/>
    </row>
    <row r="58" spans="1:34" s="152" customFormat="1" ht="15.6" x14ac:dyDescent="0.3">
      <c r="A58" s="180">
        <v>52711000</v>
      </c>
      <c r="B58" s="164" t="s">
        <v>200</v>
      </c>
      <c r="C58" s="164"/>
      <c r="D58" s="164"/>
      <c r="E58" s="164"/>
      <c r="F58" s="164"/>
      <c r="G58" s="164"/>
      <c r="H58" s="164"/>
      <c r="I58" s="164"/>
      <c r="J58" s="164"/>
      <c r="K58" s="164"/>
      <c r="L58" s="164"/>
      <c r="M58" s="164"/>
      <c r="N58" s="164"/>
      <c r="O58" s="164"/>
      <c r="P58" s="164"/>
      <c r="Q58" s="164"/>
    </row>
    <row r="59" spans="1:34" s="152" customFormat="1" ht="15.6" x14ac:dyDescent="0.3">
      <c r="A59" s="180">
        <v>52714000</v>
      </c>
      <c r="B59" s="164" t="s">
        <v>201</v>
      </c>
      <c r="C59" s="164"/>
      <c r="D59" s="164"/>
      <c r="E59" s="164"/>
      <c r="F59" s="164"/>
      <c r="G59" s="164"/>
      <c r="H59" s="164"/>
      <c r="I59" s="164"/>
      <c r="J59" s="164"/>
      <c r="K59" s="164"/>
      <c r="L59" s="164"/>
      <c r="M59" s="164"/>
      <c r="N59" s="164"/>
      <c r="O59" s="164"/>
      <c r="P59" s="164"/>
      <c r="Q59" s="164"/>
    </row>
    <row r="60" spans="1:34" s="152" customFormat="1" ht="15.6" x14ac:dyDescent="0.3">
      <c r="A60" s="180">
        <v>52717000</v>
      </c>
      <c r="B60" s="164" t="s">
        <v>202</v>
      </c>
      <c r="C60" s="164"/>
      <c r="D60" s="164"/>
      <c r="E60" s="164"/>
      <c r="F60" s="164"/>
      <c r="G60" s="164"/>
      <c r="H60" s="164"/>
      <c r="I60" s="164"/>
      <c r="J60" s="164"/>
      <c r="K60" s="164"/>
      <c r="L60" s="164"/>
      <c r="M60" s="164"/>
      <c r="N60" s="164"/>
      <c r="O60" s="164"/>
      <c r="P60" s="164"/>
      <c r="Q60" s="164"/>
    </row>
    <row r="61" spans="1:34" s="152" customFormat="1" ht="15.6" x14ac:dyDescent="0.3">
      <c r="A61" s="180">
        <v>52721000</v>
      </c>
      <c r="B61" s="164" t="s">
        <v>203</v>
      </c>
      <c r="C61" s="164"/>
      <c r="D61" s="164"/>
      <c r="E61" s="164"/>
      <c r="F61" s="164"/>
      <c r="G61" s="164"/>
      <c r="H61" s="164"/>
      <c r="I61" s="164"/>
      <c r="J61" s="164"/>
      <c r="K61" s="164"/>
      <c r="L61" s="164"/>
      <c r="M61" s="164"/>
      <c r="N61" s="164"/>
      <c r="O61" s="164"/>
      <c r="P61" s="164"/>
      <c r="Q61" s="164"/>
    </row>
    <row r="62" spans="1:34" s="152" customFormat="1" ht="15.6" x14ac:dyDescent="0.3">
      <c r="A62" s="180">
        <v>52724000</v>
      </c>
      <c r="B62" s="164" t="s">
        <v>204</v>
      </c>
      <c r="C62" s="164"/>
      <c r="D62" s="164"/>
      <c r="E62" s="164"/>
      <c r="F62" s="164"/>
      <c r="G62" s="164"/>
      <c r="H62" s="164"/>
      <c r="I62" s="164"/>
      <c r="J62" s="164"/>
      <c r="K62" s="164"/>
      <c r="L62" s="164"/>
      <c r="M62" s="164"/>
      <c r="N62" s="164"/>
      <c r="O62" s="164"/>
      <c r="P62" s="164"/>
      <c r="Q62" s="164"/>
    </row>
    <row r="63" spans="1:34" s="152" customFormat="1" ht="15.6" x14ac:dyDescent="0.3">
      <c r="A63" s="180">
        <v>52727000</v>
      </c>
      <c r="B63" s="164" t="s">
        <v>205</v>
      </c>
      <c r="C63" s="164"/>
      <c r="D63" s="164"/>
      <c r="E63" s="164"/>
      <c r="F63" s="164"/>
      <c r="G63" s="164"/>
      <c r="H63" s="164"/>
      <c r="I63" s="164"/>
      <c r="J63" s="164"/>
      <c r="K63" s="164"/>
      <c r="L63" s="164"/>
      <c r="M63" s="164"/>
      <c r="N63" s="164"/>
      <c r="O63" s="164"/>
      <c r="P63" s="164"/>
      <c r="Q63" s="164"/>
    </row>
    <row r="64" spans="1:34" ht="18" x14ac:dyDescent="0.35">
      <c r="A64" s="162" t="s">
        <v>172</v>
      </c>
      <c r="B64" s="178" t="s">
        <v>172</v>
      </c>
      <c r="C64" s="162" t="s">
        <v>172</v>
      </c>
      <c r="D64" s="162"/>
      <c r="E64" s="162"/>
      <c r="F64" s="162"/>
      <c r="G64" s="162"/>
      <c r="H64" s="162"/>
      <c r="I64" s="162"/>
      <c r="J64" s="162"/>
      <c r="K64" s="162"/>
      <c r="L64" s="162"/>
      <c r="M64" s="162"/>
      <c r="N64" s="162"/>
      <c r="O64" s="162"/>
      <c r="P64" s="162"/>
      <c r="Q64" s="162"/>
      <c r="R64" s="163"/>
      <c r="S64" s="163"/>
      <c r="T64" s="163"/>
      <c r="U64" s="163"/>
      <c r="V64" s="163"/>
      <c r="W64" s="163"/>
      <c r="X64" s="163"/>
      <c r="Y64" s="163"/>
      <c r="Z64" s="163"/>
      <c r="AA64" s="163"/>
      <c r="AB64" s="163"/>
      <c r="AC64" s="163"/>
      <c r="AD64" s="163"/>
      <c r="AE64" s="163"/>
      <c r="AF64" s="163"/>
      <c r="AG64" s="163"/>
      <c r="AH64" s="163"/>
    </row>
    <row r="65" spans="1:34" ht="18" x14ac:dyDescent="0.35">
      <c r="A65" s="179" t="s">
        <v>198</v>
      </c>
      <c r="B65" s="180" t="s">
        <v>206</v>
      </c>
      <c r="C65" s="162"/>
      <c r="D65" s="162"/>
      <c r="E65" s="162"/>
      <c r="F65" s="162"/>
      <c r="G65" s="162"/>
      <c r="H65" s="162"/>
      <c r="I65" s="162"/>
      <c r="J65" s="162"/>
      <c r="K65" s="162"/>
      <c r="L65" s="162"/>
      <c r="M65" s="162"/>
      <c r="N65" s="162"/>
      <c r="O65" s="162"/>
      <c r="P65" s="162"/>
      <c r="Q65" s="162"/>
      <c r="R65" s="163"/>
      <c r="S65" s="163"/>
      <c r="T65" s="163"/>
      <c r="U65" s="163"/>
      <c r="V65" s="163"/>
      <c r="W65" s="163"/>
      <c r="X65" s="163"/>
      <c r="Y65" s="163"/>
      <c r="Z65" s="163"/>
      <c r="AA65" s="163"/>
      <c r="AB65" s="163"/>
      <c r="AC65" s="163"/>
      <c r="AD65" s="163"/>
      <c r="AE65" s="163"/>
      <c r="AF65" s="163"/>
      <c r="AG65" s="163"/>
      <c r="AH65" s="163"/>
    </row>
    <row r="66" spans="1:34" ht="18" x14ac:dyDescent="0.35">
      <c r="A66" s="162" t="s">
        <v>172</v>
      </c>
      <c r="B66" s="178" t="s">
        <v>172</v>
      </c>
      <c r="C66" s="162" t="s">
        <v>172</v>
      </c>
      <c r="D66" s="162"/>
      <c r="E66" s="162"/>
      <c r="F66" s="162"/>
      <c r="G66" s="162"/>
      <c r="H66" s="162"/>
      <c r="I66" s="162"/>
      <c r="J66" s="162"/>
      <c r="K66" s="162"/>
      <c r="L66" s="162"/>
      <c r="M66" s="162"/>
      <c r="N66" s="162"/>
      <c r="O66" s="162"/>
      <c r="P66" s="162"/>
      <c r="Q66" s="162"/>
      <c r="R66" s="163"/>
      <c r="S66" s="163"/>
      <c r="T66" s="163"/>
      <c r="U66" s="163"/>
      <c r="V66" s="163"/>
      <c r="W66" s="163"/>
      <c r="X66" s="163"/>
      <c r="Y66" s="163"/>
      <c r="Z66" s="163"/>
      <c r="AA66" s="163"/>
      <c r="AB66" s="163"/>
      <c r="AC66" s="163"/>
      <c r="AD66" s="163"/>
      <c r="AE66" s="163"/>
      <c r="AF66" s="163"/>
      <c r="AG66" s="163"/>
      <c r="AH66" s="163"/>
    </row>
    <row r="67" spans="1:34" s="152" customFormat="1" ht="15.6" x14ac:dyDescent="0.3">
      <c r="A67" s="180">
        <v>52712000</v>
      </c>
      <c r="B67" s="164" t="s">
        <v>200</v>
      </c>
      <c r="C67" s="164"/>
      <c r="D67" s="164"/>
      <c r="E67" s="164"/>
      <c r="F67" s="164"/>
      <c r="G67" s="164"/>
      <c r="H67" s="164"/>
      <c r="I67" s="164"/>
      <c r="J67" s="164"/>
      <c r="K67" s="164"/>
      <c r="L67" s="164"/>
      <c r="M67" s="164"/>
      <c r="N67" s="164"/>
      <c r="O67" s="164"/>
      <c r="P67" s="164"/>
      <c r="Q67" s="164"/>
    </row>
    <row r="68" spans="1:34" s="152" customFormat="1" ht="15.6" x14ac:dyDescent="0.3">
      <c r="A68" s="180">
        <v>52715000</v>
      </c>
      <c r="B68" s="164" t="s">
        <v>207</v>
      </c>
      <c r="C68" s="164"/>
      <c r="D68" s="164"/>
      <c r="E68" s="164"/>
      <c r="F68" s="164"/>
      <c r="G68" s="164"/>
      <c r="H68" s="164"/>
      <c r="I68" s="164"/>
      <c r="J68" s="164"/>
      <c r="K68" s="164"/>
      <c r="L68" s="164"/>
      <c r="M68" s="164"/>
      <c r="N68" s="164"/>
      <c r="O68" s="164"/>
      <c r="P68" s="164"/>
      <c r="Q68" s="164"/>
    </row>
    <row r="69" spans="1:34" s="152" customFormat="1" ht="15.6" x14ac:dyDescent="0.3">
      <c r="A69" s="180">
        <v>52718000</v>
      </c>
      <c r="B69" s="164" t="s">
        <v>202</v>
      </c>
      <c r="C69" s="164"/>
      <c r="D69" s="164"/>
      <c r="E69" s="164"/>
      <c r="F69" s="164"/>
      <c r="G69" s="164"/>
      <c r="H69" s="164"/>
      <c r="I69" s="164"/>
      <c r="J69" s="164"/>
      <c r="K69" s="164"/>
      <c r="L69" s="164"/>
      <c r="M69" s="164"/>
      <c r="N69" s="164"/>
      <c r="O69" s="164"/>
      <c r="P69" s="164"/>
      <c r="Q69" s="164"/>
    </row>
    <row r="70" spans="1:34" s="152" customFormat="1" ht="15.6" x14ac:dyDescent="0.3">
      <c r="A70" s="180">
        <v>52722000</v>
      </c>
      <c r="B70" s="164" t="s">
        <v>203</v>
      </c>
      <c r="C70" s="164"/>
      <c r="D70" s="164"/>
      <c r="E70" s="164"/>
      <c r="F70" s="164"/>
      <c r="G70" s="164"/>
      <c r="H70" s="164"/>
      <c r="I70" s="164"/>
      <c r="J70" s="164"/>
      <c r="K70" s="164"/>
      <c r="L70" s="164"/>
      <c r="M70" s="164"/>
      <c r="N70" s="164"/>
      <c r="O70" s="164"/>
      <c r="P70" s="164"/>
      <c r="Q70" s="164"/>
    </row>
    <row r="71" spans="1:34" s="152" customFormat="1" ht="15.6" x14ac:dyDescent="0.3">
      <c r="A71" s="180">
        <v>52725000</v>
      </c>
      <c r="B71" s="164" t="s">
        <v>208</v>
      </c>
      <c r="C71" s="164"/>
      <c r="D71" s="164"/>
      <c r="E71" s="164"/>
      <c r="F71" s="164"/>
      <c r="G71" s="164"/>
      <c r="H71" s="164"/>
      <c r="I71" s="164"/>
      <c r="J71" s="164"/>
      <c r="K71" s="164"/>
      <c r="L71" s="164"/>
      <c r="M71" s="164"/>
      <c r="N71" s="164"/>
      <c r="O71" s="164"/>
      <c r="P71" s="164"/>
      <c r="Q71" s="164"/>
    </row>
    <row r="72" spans="1:34" s="152" customFormat="1" ht="15.6" x14ac:dyDescent="0.3">
      <c r="A72" s="180">
        <v>52728000</v>
      </c>
      <c r="B72" s="164" t="s">
        <v>205</v>
      </c>
      <c r="C72" s="164"/>
      <c r="D72" s="164"/>
      <c r="E72" s="164"/>
      <c r="F72" s="164"/>
      <c r="G72" s="164"/>
      <c r="H72" s="164"/>
      <c r="I72" s="164"/>
      <c r="J72" s="164"/>
      <c r="K72" s="164"/>
      <c r="L72" s="164"/>
      <c r="M72" s="164"/>
      <c r="N72" s="164"/>
      <c r="O72" s="164"/>
      <c r="P72" s="164"/>
      <c r="Q72" s="164"/>
    </row>
    <row r="73" spans="1:34" ht="18" x14ac:dyDescent="0.35">
      <c r="A73" s="181"/>
      <c r="B73" s="162"/>
      <c r="C73" s="162"/>
      <c r="D73" s="162"/>
      <c r="E73" s="162"/>
      <c r="F73" s="162"/>
      <c r="G73" s="162"/>
      <c r="H73" s="162"/>
      <c r="I73" s="162"/>
      <c r="J73" s="162"/>
      <c r="K73" s="162"/>
      <c r="L73" s="162"/>
      <c r="M73" s="162"/>
      <c r="N73" s="162"/>
      <c r="O73" s="162"/>
      <c r="P73" s="162"/>
      <c r="Q73" s="162"/>
      <c r="R73" s="163"/>
      <c r="S73" s="163"/>
      <c r="T73" s="163"/>
      <c r="U73" s="163"/>
      <c r="V73" s="163"/>
      <c r="W73" s="163"/>
      <c r="X73" s="163"/>
      <c r="Y73" s="163"/>
      <c r="Z73" s="163"/>
      <c r="AA73" s="163"/>
      <c r="AB73" s="163"/>
      <c r="AC73" s="163"/>
      <c r="AD73" s="163"/>
      <c r="AE73" s="163"/>
      <c r="AF73" s="163"/>
      <c r="AG73" s="163"/>
      <c r="AH73" s="163"/>
    </row>
    <row r="74" spans="1:34" ht="18" x14ac:dyDescent="0.35">
      <c r="A74" s="160" t="s">
        <v>209</v>
      </c>
      <c r="B74" s="160"/>
      <c r="C74" s="160"/>
      <c r="D74" s="160"/>
      <c r="E74" s="160"/>
      <c r="F74" s="162"/>
      <c r="G74" s="162"/>
      <c r="H74" s="162"/>
      <c r="I74" s="162"/>
      <c r="J74" s="162"/>
      <c r="K74" s="162"/>
      <c r="L74" s="162"/>
      <c r="M74" s="162"/>
      <c r="N74" s="162"/>
      <c r="O74" s="162"/>
      <c r="P74" s="162"/>
      <c r="Q74" s="162"/>
      <c r="R74" s="163"/>
      <c r="S74" s="163"/>
      <c r="T74" s="163"/>
      <c r="U74" s="163"/>
      <c r="V74" s="163"/>
      <c r="W74" s="163"/>
      <c r="X74" s="163"/>
      <c r="Y74" s="163"/>
      <c r="Z74" s="163"/>
      <c r="AA74" s="163"/>
      <c r="AB74" s="163"/>
      <c r="AC74" s="163"/>
      <c r="AD74" s="163"/>
      <c r="AE74" s="163"/>
      <c r="AF74" s="163"/>
      <c r="AG74" s="163"/>
      <c r="AH74" s="163"/>
    </row>
    <row r="75" spans="1:34" ht="18" x14ac:dyDescent="0.35">
      <c r="A75" s="162" t="s">
        <v>172</v>
      </c>
      <c r="B75" s="178" t="s">
        <v>172</v>
      </c>
      <c r="C75" s="162" t="s">
        <v>172</v>
      </c>
      <c r="D75" s="162"/>
      <c r="E75" s="162"/>
      <c r="F75" s="162"/>
      <c r="G75" s="162"/>
      <c r="H75" s="162"/>
      <c r="I75" s="162"/>
      <c r="J75" s="162"/>
      <c r="K75" s="162"/>
      <c r="L75" s="162"/>
      <c r="M75" s="162"/>
      <c r="N75" s="162"/>
      <c r="O75" s="162"/>
      <c r="P75" s="162"/>
      <c r="Q75" s="162"/>
      <c r="R75" s="163"/>
      <c r="S75" s="163"/>
      <c r="T75" s="163"/>
      <c r="U75" s="163"/>
      <c r="V75" s="163"/>
      <c r="W75" s="163"/>
      <c r="X75" s="163"/>
      <c r="Y75" s="163"/>
      <c r="Z75" s="163"/>
      <c r="AA75" s="163"/>
      <c r="AB75" s="163"/>
      <c r="AC75" s="163"/>
      <c r="AD75" s="163"/>
      <c r="AE75" s="163"/>
      <c r="AF75" s="163"/>
      <c r="AG75" s="163"/>
      <c r="AH75" s="163"/>
    </row>
    <row r="76" spans="1:34" s="182" customFormat="1" ht="15.6" x14ac:dyDescent="0.3">
      <c r="A76" s="179" t="s">
        <v>198</v>
      </c>
      <c r="B76" s="179" t="s">
        <v>210</v>
      </c>
      <c r="C76" s="179"/>
      <c r="D76" s="179"/>
      <c r="E76" s="179"/>
      <c r="F76" s="179"/>
      <c r="G76" s="179"/>
      <c r="H76" s="179"/>
      <c r="I76" s="179"/>
      <c r="J76" s="179"/>
      <c r="K76" s="179"/>
      <c r="L76" s="179"/>
      <c r="M76" s="179"/>
      <c r="N76" s="179"/>
      <c r="O76" s="179"/>
      <c r="P76" s="179"/>
      <c r="Q76" s="179"/>
      <c r="R76" s="179"/>
    </row>
    <row r="77" spans="1:34" ht="18" x14ac:dyDescent="0.35">
      <c r="A77" s="162" t="s">
        <v>172</v>
      </c>
      <c r="B77" s="178" t="s">
        <v>172</v>
      </c>
      <c r="C77" s="162" t="s">
        <v>172</v>
      </c>
      <c r="D77" s="162"/>
      <c r="E77" s="162"/>
      <c r="F77" s="162"/>
      <c r="G77" s="162"/>
      <c r="H77" s="162"/>
      <c r="I77" s="162"/>
      <c r="J77" s="162"/>
      <c r="K77" s="162"/>
      <c r="L77" s="162"/>
      <c r="M77" s="162"/>
      <c r="N77" s="162"/>
      <c r="O77" s="162"/>
      <c r="P77" s="162"/>
      <c r="Q77" s="162"/>
      <c r="R77" s="163"/>
      <c r="S77" s="163"/>
      <c r="T77" s="163"/>
      <c r="U77" s="163"/>
      <c r="V77" s="163"/>
      <c r="W77" s="163"/>
      <c r="X77" s="163"/>
      <c r="Y77" s="163"/>
      <c r="Z77" s="163"/>
      <c r="AA77" s="163"/>
      <c r="AB77" s="163"/>
      <c r="AC77" s="163"/>
      <c r="AD77" s="163"/>
      <c r="AE77" s="163"/>
      <c r="AF77" s="163"/>
      <c r="AG77" s="163"/>
      <c r="AH77" s="163"/>
    </row>
    <row r="78" spans="1:34" s="152" customFormat="1" ht="15.6" x14ac:dyDescent="0.3">
      <c r="A78" s="180">
        <v>52331001</v>
      </c>
      <c r="B78" s="164" t="s">
        <v>211</v>
      </c>
      <c r="C78" s="164"/>
      <c r="D78" s="164"/>
      <c r="E78" s="164"/>
      <c r="F78" s="164"/>
      <c r="G78" s="164"/>
      <c r="H78" s="164"/>
      <c r="I78" s="164"/>
      <c r="J78" s="164"/>
      <c r="K78" s="164"/>
      <c r="L78" s="164"/>
      <c r="M78" s="164"/>
      <c r="N78" s="164"/>
      <c r="O78" s="164"/>
      <c r="P78" s="164"/>
      <c r="Q78" s="164"/>
    </row>
    <row r="79" spans="1:34" s="152" customFormat="1" ht="15.6" x14ac:dyDescent="0.3">
      <c r="A79" s="180">
        <v>52817000</v>
      </c>
      <c r="B79" s="164" t="s">
        <v>116</v>
      </c>
      <c r="C79" s="164"/>
      <c r="D79" s="164"/>
      <c r="E79" s="164"/>
      <c r="F79" s="164"/>
      <c r="G79" s="164"/>
      <c r="H79" s="164"/>
      <c r="I79" s="164"/>
      <c r="J79" s="164"/>
      <c r="K79" s="164"/>
      <c r="L79" s="164"/>
      <c r="M79" s="164"/>
      <c r="N79" s="164"/>
      <c r="O79" s="164"/>
      <c r="P79" s="164"/>
      <c r="Q79" s="164"/>
    </row>
    <row r="80" spans="1:34" s="152" customFormat="1" ht="15.6" x14ac:dyDescent="0.3">
      <c r="A80" s="180">
        <v>52840000</v>
      </c>
      <c r="B80" s="164" t="s">
        <v>117</v>
      </c>
      <c r="C80" s="164"/>
      <c r="D80" s="164"/>
      <c r="E80" s="164"/>
      <c r="F80" s="164"/>
      <c r="G80" s="164"/>
      <c r="H80" s="183"/>
      <c r="I80" s="250"/>
      <c r="J80" s="250"/>
      <c r="K80" s="250"/>
      <c r="L80" s="250"/>
      <c r="M80" s="164"/>
      <c r="N80" s="164"/>
      <c r="O80" s="183"/>
      <c r="P80" s="250"/>
      <c r="Q80" s="250"/>
      <c r="R80" s="250"/>
      <c r="S80" s="250"/>
    </row>
    <row r="81" spans="1:19" s="152" customFormat="1" ht="15.6" x14ac:dyDescent="0.3">
      <c r="A81" s="180">
        <v>52930000</v>
      </c>
      <c r="B81" s="164" t="s">
        <v>212</v>
      </c>
      <c r="C81" s="164"/>
      <c r="D81" s="164"/>
      <c r="E81" s="164"/>
      <c r="F81" s="164"/>
      <c r="G81" s="164"/>
      <c r="H81" s="183"/>
      <c r="I81" s="250"/>
      <c r="J81" s="250"/>
      <c r="K81" s="250"/>
      <c r="L81" s="250"/>
      <c r="M81" s="164"/>
      <c r="N81" s="164"/>
      <c r="O81" s="183"/>
      <c r="P81" s="250"/>
      <c r="Q81" s="250"/>
      <c r="R81" s="250"/>
      <c r="S81" s="250"/>
    </row>
    <row r="82" spans="1:19" s="152" customFormat="1" ht="15.6" x14ac:dyDescent="0.3">
      <c r="A82" s="180">
        <v>53310000</v>
      </c>
      <c r="B82" s="164" t="s">
        <v>113</v>
      </c>
      <c r="C82" s="164"/>
      <c r="D82" s="164"/>
      <c r="E82" s="164"/>
      <c r="F82" s="164"/>
      <c r="G82" s="164"/>
      <c r="H82" s="164"/>
      <c r="I82" s="164"/>
      <c r="J82" s="164"/>
      <c r="K82" s="164"/>
      <c r="L82" s="164"/>
      <c r="M82" s="164"/>
      <c r="N82" s="164"/>
      <c r="O82" s="164"/>
      <c r="P82" s="164"/>
      <c r="Q82" s="164"/>
    </row>
    <row r="83" spans="1:19" s="152" customFormat="1" ht="15.6" x14ac:dyDescent="0.3">
      <c r="A83" s="180">
        <v>53510000</v>
      </c>
      <c r="B83" s="164" t="s">
        <v>213</v>
      </c>
      <c r="C83" s="164"/>
      <c r="D83" s="164"/>
      <c r="E83" s="164"/>
      <c r="F83" s="164"/>
      <c r="G83" s="164"/>
      <c r="H83" s="164"/>
      <c r="I83" s="164"/>
      <c r="J83" s="164"/>
      <c r="K83" s="164"/>
      <c r="L83" s="164"/>
      <c r="M83" s="164"/>
      <c r="N83" s="164"/>
      <c r="O83" s="164"/>
      <c r="P83" s="164"/>
      <c r="Q83" s="164"/>
    </row>
    <row r="84" spans="1:19" s="152" customFormat="1" ht="15.6" x14ac:dyDescent="0.3">
      <c r="A84" s="180"/>
      <c r="B84" s="164"/>
      <c r="C84" s="164"/>
      <c r="D84" s="164"/>
      <c r="E84" s="164"/>
      <c r="F84" s="164"/>
      <c r="G84" s="164"/>
      <c r="H84" s="164"/>
      <c r="I84" s="164"/>
      <c r="J84" s="164"/>
      <c r="K84" s="164"/>
      <c r="L84" s="164"/>
      <c r="M84" s="164"/>
      <c r="N84" s="164"/>
      <c r="O84" s="164"/>
      <c r="P84" s="164"/>
      <c r="Q84" s="164"/>
    </row>
  </sheetData>
  <sheetProtection algorithmName="SHA-512" hashValue="rUgpI6gsT5Xs8OHZwrbIQfvVsC1GVDfoLHNB42swOgmQsz7FHtMepQIKU1DSvs+FZdgadrGYYB2hy/kd5xm/CQ==" saltValue="NfafpXIvcBrVwIhHW4tNAQ==" spinCount="100000" sheet="1" objects="1" scenarios="1"/>
  <mergeCells count="29">
    <mergeCell ref="C18:S18"/>
    <mergeCell ref="A3:T3"/>
    <mergeCell ref="A5:T5"/>
    <mergeCell ref="B13:P13"/>
    <mergeCell ref="B14:P14"/>
    <mergeCell ref="B17:S17"/>
    <mergeCell ref="A7:G7"/>
    <mergeCell ref="A8:G8"/>
    <mergeCell ref="B15:S15"/>
    <mergeCell ref="C35:T35"/>
    <mergeCell ref="B36:T36"/>
    <mergeCell ref="B19:S19"/>
    <mergeCell ref="B26:S26"/>
    <mergeCell ref="C27:T27"/>
    <mergeCell ref="A29:S29"/>
    <mergeCell ref="B30:U30"/>
    <mergeCell ref="B34:T34"/>
    <mergeCell ref="B48:T48"/>
    <mergeCell ref="C49:T49"/>
    <mergeCell ref="C52:T52"/>
    <mergeCell ref="I81:L81"/>
    <mergeCell ref="P81:S81"/>
    <mergeCell ref="I80:L80"/>
    <mergeCell ref="P80:S80"/>
    <mergeCell ref="B39:T39"/>
    <mergeCell ref="B41:T41"/>
    <mergeCell ref="C42:T42"/>
    <mergeCell ref="B43:T43"/>
    <mergeCell ref="C44:T44"/>
  </mergeCells>
  <pageMargins left="0.7" right="0.7" top="0.75" bottom="0.75" header="0.3" footer="0.3"/>
  <pageSetup paperSize="3" orientation="landscape" horizontalDpi="4294967295" verticalDpi="4294967295"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AO61"/>
  <sheetViews>
    <sheetView tabSelected="1" zoomScaleNormal="100" workbookViewId="0">
      <selection activeCell="AJ28" sqref="AJ28"/>
    </sheetView>
  </sheetViews>
  <sheetFormatPr defaultColWidth="9.109375" defaultRowHeight="13.8" x14ac:dyDescent="0.25"/>
  <cols>
    <col min="1" max="19" width="4.109375" style="15" customWidth="1"/>
    <col min="20" max="21" width="4.6640625" style="15" customWidth="1"/>
    <col min="22" max="22" width="4.109375" style="15" customWidth="1"/>
    <col min="23" max="23" width="4.6640625" style="15" customWidth="1"/>
    <col min="24" max="24" width="4.109375" style="15" customWidth="1"/>
    <col min="25" max="26" width="0.44140625" style="205" customWidth="1"/>
    <col min="27" max="27" width="10.44140625" style="205" customWidth="1"/>
    <col min="28" max="29" width="4.109375" style="15" customWidth="1"/>
    <col min="30" max="30" width="5.109375" style="15" bestFit="1" customWidth="1"/>
    <col min="31" max="63" width="4.109375" style="15" customWidth="1"/>
    <col min="64" max="16384" width="9.109375" style="15"/>
  </cols>
  <sheetData>
    <row r="1" spans="1:41" ht="15.6" x14ac:dyDescent="0.3">
      <c r="A1" s="384" t="s">
        <v>0</v>
      </c>
      <c r="B1" s="384"/>
      <c r="C1" s="384"/>
      <c r="D1" s="384"/>
      <c r="E1" s="384"/>
      <c r="F1" s="384"/>
      <c r="G1" s="384"/>
      <c r="H1" s="384"/>
      <c r="I1" s="384"/>
      <c r="J1" s="384"/>
      <c r="K1" s="384"/>
      <c r="L1" s="384"/>
      <c r="M1" s="384"/>
      <c r="N1" s="384"/>
      <c r="O1" s="384"/>
      <c r="P1" s="384"/>
      <c r="Q1" s="384"/>
      <c r="R1" s="384"/>
      <c r="S1" s="384"/>
      <c r="T1" s="384"/>
      <c r="U1" s="384"/>
      <c r="V1" s="384"/>
      <c r="W1" s="384"/>
      <c r="X1" s="384"/>
    </row>
    <row r="2" spans="1:41" x14ac:dyDescent="0.25">
      <c r="A2" s="387" t="s">
        <v>1</v>
      </c>
      <c r="B2" s="387"/>
      <c r="C2" s="387"/>
      <c r="D2" s="387"/>
      <c r="E2" s="387"/>
      <c r="F2" s="387"/>
      <c r="G2" s="387"/>
      <c r="H2" s="387"/>
      <c r="I2" s="387"/>
      <c r="J2" s="387"/>
      <c r="K2" s="387"/>
      <c r="L2" s="387"/>
      <c r="M2" s="387"/>
      <c r="N2" s="387"/>
      <c r="O2" s="387"/>
      <c r="P2" s="387"/>
      <c r="Q2" s="387"/>
      <c r="R2" s="387"/>
      <c r="S2" s="387"/>
      <c r="T2" s="387"/>
      <c r="U2" s="387"/>
      <c r="V2" s="387"/>
      <c r="W2" s="387"/>
      <c r="X2" s="387"/>
    </row>
    <row r="3" spans="1:41" x14ac:dyDescent="0.25">
      <c r="A3" s="387" t="s">
        <v>2</v>
      </c>
      <c r="B3" s="387"/>
      <c r="C3" s="387"/>
      <c r="D3" s="387"/>
      <c r="E3" s="387"/>
      <c r="F3" s="387"/>
      <c r="G3" s="387"/>
      <c r="H3" s="387"/>
      <c r="I3" s="387"/>
      <c r="J3" s="387"/>
      <c r="K3" s="387"/>
      <c r="L3" s="387"/>
      <c r="M3" s="387"/>
      <c r="N3" s="387"/>
      <c r="O3" s="387"/>
      <c r="P3" s="387"/>
      <c r="Q3" s="387"/>
      <c r="R3" s="387"/>
      <c r="S3" s="387"/>
      <c r="T3" s="387"/>
      <c r="U3" s="387"/>
      <c r="V3" s="387"/>
      <c r="W3" s="387"/>
      <c r="X3" s="387"/>
    </row>
    <row r="4" spans="1:41" ht="9" customHeight="1" x14ac:dyDescent="0.25">
      <c r="A4" s="386"/>
      <c r="B4" s="386"/>
      <c r="C4" s="386"/>
      <c r="D4" s="386"/>
      <c r="E4" s="386"/>
      <c r="F4" s="386"/>
      <c r="G4" s="386"/>
      <c r="H4" s="386"/>
      <c r="I4" s="386"/>
      <c r="J4" s="386"/>
      <c r="K4" s="386"/>
      <c r="L4" s="386"/>
      <c r="M4" s="386"/>
      <c r="N4" s="386"/>
      <c r="O4" s="386"/>
      <c r="P4" s="386"/>
      <c r="Q4" s="386"/>
      <c r="R4" s="386"/>
      <c r="S4" s="386"/>
      <c r="T4" s="386"/>
      <c r="U4" s="386"/>
      <c r="V4" s="386"/>
      <c r="W4" s="386"/>
      <c r="X4" s="386"/>
    </row>
    <row r="5" spans="1:41" ht="15.75" customHeight="1" x14ac:dyDescent="0.25">
      <c r="A5" s="388" t="s">
        <v>3</v>
      </c>
      <c r="B5" s="388"/>
      <c r="C5" s="388"/>
      <c r="D5" s="388"/>
      <c r="E5" s="388"/>
      <c r="F5" s="385" t="s">
        <v>327</v>
      </c>
      <c r="G5" s="385"/>
      <c r="H5" s="385"/>
      <c r="I5" s="385"/>
      <c r="J5" s="385"/>
      <c r="K5" s="385"/>
      <c r="L5" s="385"/>
      <c r="M5" s="385"/>
      <c r="N5" s="385"/>
      <c r="O5" s="385"/>
      <c r="P5" s="385"/>
      <c r="Q5" s="385"/>
      <c r="R5" s="385"/>
      <c r="S5" s="385"/>
      <c r="T5" s="385"/>
      <c r="U5" s="385"/>
      <c r="V5" s="385"/>
      <c r="W5" s="385"/>
      <c r="X5" s="385"/>
    </row>
    <row r="6" spans="1:41" ht="21" customHeight="1" x14ac:dyDescent="0.25">
      <c r="A6" s="11"/>
      <c r="B6" s="11"/>
      <c r="C6" s="11"/>
      <c r="D6" s="11"/>
      <c r="E6" s="11"/>
      <c r="F6" s="385"/>
      <c r="G6" s="385"/>
      <c r="H6" s="385"/>
      <c r="I6" s="385"/>
      <c r="J6" s="385"/>
      <c r="K6" s="385"/>
      <c r="L6" s="385"/>
      <c r="M6" s="385"/>
      <c r="N6" s="385"/>
      <c r="O6" s="385"/>
      <c r="P6" s="385"/>
      <c r="Q6" s="385"/>
      <c r="R6" s="385"/>
      <c r="S6" s="385"/>
      <c r="T6" s="385"/>
      <c r="U6" s="385"/>
      <c r="V6" s="385"/>
      <c r="W6" s="385"/>
      <c r="X6" s="385"/>
    </row>
    <row r="7" spans="1:41" ht="15.6" x14ac:dyDescent="0.3">
      <c r="A7" s="404" t="s">
        <v>4</v>
      </c>
      <c r="B7" s="404"/>
      <c r="C7" s="404"/>
      <c r="D7" s="404"/>
      <c r="E7" s="404"/>
      <c r="F7" s="404"/>
      <c r="G7" s="404"/>
      <c r="H7" s="404"/>
      <c r="J7" s="405" t="s">
        <v>355</v>
      </c>
      <c r="K7" s="405"/>
      <c r="L7" s="405"/>
      <c r="M7" s="405"/>
      <c r="N7" s="405"/>
      <c r="O7" s="405"/>
      <c r="P7" s="405"/>
      <c r="Q7" s="405"/>
      <c r="R7" s="405"/>
      <c r="S7" s="405"/>
      <c r="T7" s="405"/>
      <c r="U7" s="405"/>
      <c r="V7" s="405"/>
      <c r="W7" s="405"/>
      <c r="X7" s="405"/>
    </row>
    <row r="8" spans="1:41" ht="5.0999999999999996" customHeight="1" thickBot="1" x14ac:dyDescent="0.3">
      <c r="A8" s="11"/>
      <c r="B8" s="11"/>
      <c r="C8" s="11"/>
      <c r="D8" s="11"/>
      <c r="E8" s="11"/>
      <c r="F8" s="16"/>
      <c r="G8" s="16"/>
      <c r="H8" s="16"/>
      <c r="I8" s="16"/>
      <c r="J8" s="16"/>
      <c r="K8" s="16"/>
      <c r="L8" s="16"/>
      <c r="M8" s="16"/>
      <c r="N8" s="16"/>
      <c r="O8" s="16"/>
      <c r="P8" s="16"/>
      <c r="Q8" s="16"/>
      <c r="R8" s="16"/>
      <c r="S8" s="16"/>
      <c r="T8" s="16"/>
      <c r="U8" s="16"/>
      <c r="V8" s="16"/>
      <c r="W8" s="16"/>
      <c r="X8" s="16"/>
    </row>
    <row r="9" spans="1:41" ht="4.95" customHeight="1" x14ac:dyDescent="0.25">
      <c r="A9" s="390" t="s">
        <v>7</v>
      </c>
      <c r="B9" s="391"/>
      <c r="C9" s="391"/>
      <c r="D9" s="406"/>
      <c r="E9" s="406"/>
      <c r="F9" s="406"/>
      <c r="G9" s="406"/>
      <c r="H9" s="406"/>
      <c r="I9" s="406"/>
      <c r="J9" s="406"/>
      <c r="K9" s="406"/>
      <c r="L9" s="407"/>
      <c r="M9" s="389" t="s">
        <v>5</v>
      </c>
      <c r="N9" s="389"/>
      <c r="O9" s="389"/>
      <c r="P9" s="389"/>
      <c r="Q9" s="188"/>
      <c r="R9" s="188"/>
      <c r="S9" s="188"/>
      <c r="T9" s="188"/>
      <c r="U9" s="188"/>
      <c r="V9" s="188"/>
      <c r="W9" s="188"/>
      <c r="X9" s="189"/>
    </row>
    <row r="10" spans="1:41" ht="15.6" customHeight="1" x14ac:dyDescent="0.3">
      <c r="A10" s="392"/>
      <c r="B10" s="393"/>
      <c r="C10" s="393"/>
      <c r="D10" s="396"/>
      <c r="E10" s="396"/>
      <c r="F10" s="396"/>
      <c r="G10" s="396"/>
      <c r="H10" s="396"/>
      <c r="I10" s="396"/>
      <c r="J10" s="396"/>
      <c r="K10" s="396"/>
      <c r="L10" s="397"/>
      <c r="M10" s="289"/>
      <c r="N10" s="289"/>
      <c r="O10" s="289"/>
      <c r="P10" s="289"/>
      <c r="Q10" s="398"/>
      <c r="R10" s="398"/>
      <c r="S10" s="398"/>
      <c r="T10" s="398"/>
      <c r="U10" s="200" t="s">
        <v>6</v>
      </c>
      <c r="V10" s="398"/>
      <c r="W10" s="398"/>
      <c r="X10" s="399"/>
      <c r="AB10" s="219">
        <f>MONTH(Q10)</f>
        <v>1</v>
      </c>
      <c r="AC10" s="219" t="str">
        <f>VLOOKUP(AB10,Lookups!R:T,3,0)</f>
        <v>JAN</v>
      </c>
      <c r="AD10" s="219">
        <f>YEAR(Q10)</f>
        <v>1900</v>
      </c>
    </row>
    <row r="11" spans="1:41" ht="5.0999999999999996" customHeight="1" x14ac:dyDescent="0.25">
      <c r="A11" s="394"/>
      <c r="B11" s="395"/>
      <c r="C11" s="395"/>
      <c r="D11" s="408"/>
      <c r="E11" s="408"/>
      <c r="F11" s="408"/>
      <c r="G11" s="408"/>
      <c r="H11" s="408"/>
      <c r="I11" s="408"/>
      <c r="J11" s="408"/>
      <c r="K11" s="408"/>
      <c r="L11" s="409"/>
      <c r="M11" s="291"/>
      <c r="N11" s="291"/>
      <c r="O11" s="291"/>
      <c r="P11" s="291"/>
      <c r="Q11" s="20"/>
      <c r="R11" s="20"/>
      <c r="S11" s="20"/>
      <c r="T11" s="20"/>
      <c r="U11" s="20"/>
      <c r="V11" s="20"/>
      <c r="W11" s="20"/>
      <c r="X11" s="186"/>
    </row>
    <row r="12" spans="1:41" ht="5.0999999999999996" customHeight="1" x14ac:dyDescent="0.25">
      <c r="A12" s="286" t="s">
        <v>8</v>
      </c>
      <c r="B12" s="287"/>
      <c r="C12" s="287"/>
      <c r="D12" s="287"/>
      <c r="E12" s="287"/>
      <c r="F12" s="17"/>
      <c r="G12" s="17"/>
      <c r="H12" s="17"/>
      <c r="I12" s="17"/>
      <c r="J12" s="17"/>
      <c r="K12" s="17"/>
      <c r="L12" s="18"/>
      <c r="M12" s="345" t="s">
        <v>277</v>
      </c>
      <c r="N12" s="346"/>
      <c r="O12" s="346"/>
      <c r="P12" s="346"/>
      <c r="Q12" s="346"/>
      <c r="R12" s="346"/>
      <c r="S12" s="346"/>
      <c r="T12" s="346"/>
      <c r="U12" s="223"/>
      <c r="V12" s="223"/>
      <c r="W12" s="223"/>
      <c r="X12" s="228"/>
    </row>
    <row r="13" spans="1:41" ht="15" customHeight="1" x14ac:dyDescent="0.25">
      <c r="A13" s="288"/>
      <c r="B13" s="289"/>
      <c r="C13" s="289"/>
      <c r="D13" s="289"/>
      <c r="E13" s="289"/>
      <c r="F13" s="343"/>
      <c r="G13" s="343"/>
      <c r="H13" s="343"/>
      <c r="I13" s="343"/>
      <c r="J13" s="343"/>
      <c r="K13" s="343"/>
      <c r="L13" s="417"/>
      <c r="M13" s="347"/>
      <c r="N13" s="348"/>
      <c r="O13" s="348"/>
      <c r="P13" s="348"/>
      <c r="Q13" s="348"/>
      <c r="R13" s="348"/>
      <c r="S13" s="348"/>
      <c r="T13" s="348"/>
      <c r="U13" s="230" t="s">
        <v>264</v>
      </c>
      <c r="V13" s="231"/>
      <c r="W13" s="230" t="s">
        <v>265</v>
      </c>
      <c r="X13" s="232"/>
      <c r="Y13" s="229" t="b">
        <v>0</v>
      </c>
      <c r="Z13" s="229" t="b">
        <v>0</v>
      </c>
      <c r="AA13" s="207" t="str">
        <f>IF(AND(Y13=TRUE, Z13=TRUE),"SELECT ONE CHECKBOX ONLY","")</f>
        <v/>
      </c>
    </row>
    <row r="14" spans="1:41" ht="5.0999999999999996" customHeight="1" x14ac:dyDescent="0.25">
      <c r="A14" s="290"/>
      <c r="B14" s="291"/>
      <c r="C14" s="291"/>
      <c r="D14" s="291"/>
      <c r="E14" s="291"/>
      <c r="F14" s="402"/>
      <c r="G14" s="402"/>
      <c r="H14" s="402"/>
      <c r="I14" s="402"/>
      <c r="J14" s="402"/>
      <c r="K14" s="402"/>
      <c r="L14" s="403"/>
      <c r="M14" s="349"/>
      <c r="N14" s="350"/>
      <c r="O14" s="350"/>
      <c r="P14" s="350"/>
      <c r="Q14" s="350"/>
      <c r="R14" s="350"/>
      <c r="S14" s="350"/>
      <c r="T14" s="350"/>
      <c r="U14" s="20"/>
      <c r="V14" s="20"/>
      <c r="W14" s="20"/>
      <c r="X14" s="186"/>
    </row>
    <row r="15" spans="1:41" ht="5.0999999999999996" customHeight="1" x14ac:dyDescent="0.25">
      <c r="A15" s="410" t="s">
        <v>330</v>
      </c>
      <c r="B15" s="411"/>
      <c r="C15" s="411"/>
      <c r="D15" s="411"/>
      <c r="E15" s="411"/>
      <c r="F15" s="220"/>
      <c r="G15" s="11"/>
      <c r="H15" s="11"/>
      <c r="I15" s="11"/>
      <c r="J15" s="11"/>
      <c r="K15" s="11"/>
      <c r="L15" s="222"/>
      <c r="M15" s="337" t="s">
        <v>54</v>
      </c>
      <c r="N15" s="338"/>
      <c r="O15" s="338"/>
      <c r="P15" s="338"/>
      <c r="Q15" s="338"/>
      <c r="R15" s="203"/>
      <c r="S15" s="11"/>
      <c r="T15" s="11"/>
      <c r="U15" s="11"/>
      <c r="V15" s="11"/>
      <c r="W15" s="11"/>
      <c r="X15" s="30"/>
    </row>
    <row r="16" spans="1:41" ht="15" customHeight="1" x14ac:dyDescent="0.25">
      <c r="A16" s="412"/>
      <c r="B16" s="413"/>
      <c r="C16" s="413"/>
      <c r="D16" s="413"/>
      <c r="E16" s="413"/>
      <c r="F16" s="416"/>
      <c r="G16" s="416"/>
      <c r="H16" s="416"/>
      <c r="I16" s="416"/>
      <c r="J16" s="416"/>
      <c r="K16" s="416"/>
      <c r="L16" s="416"/>
      <c r="M16" s="339"/>
      <c r="N16" s="340"/>
      <c r="O16" s="340"/>
      <c r="P16" s="340"/>
      <c r="Q16" s="340"/>
      <c r="R16" s="343"/>
      <c r="S16" s="343"/>
      <c r="T16" s="343"/>
      <c r="U16" s="343"/>
      <c r="V16" s="343"/>
      <c r="W16" s="343"/>
      <c r="X16" s="344"/>
      <c r="AA16" s="261" t="s">
        <v>349</v>
      </c>
      <c r="AB16" s="261"/>
      <c r="AC16" s="261"/>
      <c r="AD16" s="261"/>
      <c r="AE16" s="261"/>
      <c r="AF16" s="261"/>
      <c r="AG16" s="261"/>
      <c r="AH16" s="261"/>
      <c r="AI16" s="261"/>
      <c r="AJ16" s="261"/>
      <c r="AK16" s="261"/>
      <c r="AL16" s="261"/>
      <c r="AM16" s="261"/>
      <c r="AN16" s="261"/>
      <c r="AO16" s="261"/>
    </row>
    <row r="17" spans="1:41" ht="5.0999999999999996" customHeight="1" x14ac:dyDescent="0.25">
      <c r="A17" s="414"/>
      <c r="B17" s="415"/>
      <c r="C17" s="415"/>
      <c r="D17" s="415"/>
      <c r="E17" s="415"/>
      <c r="F17" s="221"/>
      <c r="G17" s="20"/>
      <c r="H17" s="20"/>
      <c r="I17" s="20"/>
      <c r="J17" s="20"/>
      <c r="K17" s="20"/>
      <c r="L17" s="20"/>
      <c r="M17" s="341"/>
      <c r="N17" s="342"/>
      <c r="O17" s="342"/>
      <c r="P17" s="342"/>
      <c r="Q17" s="342"/>
      <c r="R17" s="204"/>
      <c r="S17" s="20"/>
      <c r="T17" s="20"/>
      <c r="U17" s="20"/>
      <c r="V17" s="20"/>
      <c r="W17" s="20"/>
      <c r="X17" s="186"/>
      <c r="AA17" s="261"/>
      <c r="AB17" s="261"/>
      <c r="AC17" s="261"/>
      <c r="AD17" s="261"/>
      <c r="AE17" s="261"/>
      <c r="AF17" s="261"/>
      <c r="AG17" s="261"/>
      <c r="AH17" s="261"/>
      <c r="AI17" s="261"/>
      <c r="AJ17" s="261"/>
      <c r="AK17" s="261"/>
      <c r="AL17" s="261"/>
      <c r="AM17" s="261"/>
      <c r="AN17" s="261"/>
      <c r="AO17" s="261"/>
    </row>
    <row r="18" spans="1:41" ht="5.0999999999999996" customHeight="1" x14ac:dyDescent="0.25">
      <c r="A18" s="286" t="s">
        <v>9</v>
      </c>
      <c r="B18" s="287"/>
      <c r="C18" s="11"/>
      <c r="D18" s="11"/>
      <c r="E18" s="11"/>
      <c r="F18" s="11"/>
      <c r="G18" s="11"/>
      <c r="H18" s="11"/>
      <c r="I18" s="11"/>
      <c r="J18" s="11"/>
      <c r="K18" s="11"/>
      <c r="L18" s="19"/>
      <c r="M18" s="287" t="s">
        <v>10</v>
      </c>
      <c r="N18" s="287"/>
      <c r="O18" s="287"/>
      <c r="P18" s="287"/>
      <c r="Q18" s="11"/>
      <c r="R18" s="11"/>
      <c r="S18" s="11"/>
      <c r="T18" s="11"/>
      <c r="U18" s="11"/>
      <c r="V18" s="11"/>
      <c r="W18" s="11"/>
      <c r="X18" s="30"/>
      <c r="AA18" s="261"/>
      <c r="AB18" s="261"/>
      <c r="AC18" s="261"/>
      <c r="AD18" s="261"/>
      <c r="AE18" s="261"/>
      <c r="AF18" s="261"/>
      <c r="AG18" s="261"/>
      <c r="AH18" s="261"/>
      <c r="AI18" s="261"/>
      <c r="AJ18" s="261"/>
      <c r="AK18" s="261"/>
      <c r="AL18" s="261"/>
      <c r="AM18" s="261"/>
      <c r="AN18" s="261"/>
      <c r="AO18" s="261"/>
    </row>
    <row r="19" spans="1:41" ht="15" customHeight="1" x14ac:dyDescent="0.3">
      <c r="A19" s="288"/>
      <c r="B19" s="289"/>
      <c r="C19" s="400"/>
      <c r="D19" s="400"/>
      <c r="E19" s="400"/>
      <c r="F19" s="400"/>
      <c r="G19" s="400"/>
      <c r="H19" s="400"/>
      <c r="I19" s="400"/>
      <c r="J19" s="400"/>
      <c r="K19" s="400"/>
      <c r="L19" s="401"/>
      <c r="M19" s="289"/>
      <c r="N19" s="289"/>
      <c r="O19" s="289"/>
      <c r="P19" s="289"/>
      <c r="Q19" s="11"/>
      <c r="R19" s="11"/>
      <c r="S19" s="378">
        <f>SUM('Page 8'!J53:K53,'Page 8'!L53:M53,'Page 8'!O51:P51,'Page 8'!Q51:R51,'Page 8'!W49:X49)</f>
        <v>0</v>
      </c>
      <c r="T19" s="379"/>
      <c r="U19" s="379"/>
      <c r="V19" s="380"/>
      <c r="W19" s="11"/>
      <c r="X19" s="30"/>
      <c r="AA19" s="261"/>
      <c r="AB19" s="261"/>
      <c r="AC19" s="261"/>
      <c r="AD19" s="261"/>
      <c r="AE19" s="261"/>
      <c r="AF19" s="261"/>
      <c r="AG19" s="261"/>
      <c r="AH19" s="261"/>
      <c r="AI19" s="261"/>
      <c r="AJ19" s="261"/>
      <c r="AK19" s="261"/>
      <c r="AL19" s="261"/>
      <c r="AM19" s="261"/>
      <c r="AN19" s="261"/>
      <c r="AO19" s="261"/>
    </row>
    <row r="20" spans="1:41" ht="5.0999999999999996" customHeight="1" x14ac:dyDescent="0.3">
      <c r="A20" s="290"/>
      <c r="B20" s="291"/>
      <c r="C20" s="20"/>
      <c r="D20" s="20"/>
      <c r="E20" s="20"/>
      <c r="F20" s="20"/>
      <c r="G20" s="20"/>
      <c r="H20" s="20"/>
      <c r="I20" s="20"/>
      <c r="J20" s="20"/>
      <c r="K20" s="20"/>
      <c r="L20" s="187"/>
      <c r="M20" s="291"/>
      <c r="N20" s="291"/>
      <c r="O20" s="291"/>
      <c r="P20" s="291"/>
      <c r="Q20" s="20"/>
      <c r="R20" s="20"/>
      <c r="S20" s="21"/>
      <c r="T20" s="21"/>
      <c r="U20" s="21"/>
      <c r="V20" s="21"/>
      <c r="W20" s="20"/>
      <c r="X20" s="186"/>
      <c r="AA20" s="261"/>
      <c r="AB20" s="261"/>
      <c r="AC20" s="261"/>
      <c r="AD20" s="261"/>
      <c r="AE20" s="261"/>
      <c r="AF20" s="261"/>
      <c r="AG20" s="261"/>
      <c r="AH20" s="261"/>
      <c r="AI20" s="261"/>
      <c r="AJ20" s="261"/>
      <c r="AK20" s="261"/>
      <c r="AL20" s="261"/>
      <c r="AM20" s="261"/>
      <c r="AN20" s="261"/>
      <c r="AO20" s="261"/>
    </row>
    <row r="21" spans="1:41" ht="5.0999999999999996" customHeight="1" x14ac:dyDescent="0.3">
      <c r="A21" s="286" t="s">
        <v>11</v>
      </c>
      <c r="B21" s="287"/>
      <c r="C21" s="287"/>
      <c r="D21" s="11"/>
      <c r="E21" s="11"/>
      <c r="F21" s="11"/>
      <c r="G21" s="11"/>
      <c r="H21" s="11"/>
      <c r="I21" s="11"/>
      <c r="J21" s="11"/>
      <c r="K21" s="11"/>
      <c r="L21" s="19"/>
      <c r="M21" s="287" t="s">
        <v>12</v>
      </c>
      <c r="N21" s="287"/>
      <c r="O21" s="287"/>
      <c r="P21" s="287"/>
      <c r="Q21" s="11"/>
      <c r="R21" s="11"/>
      <c r="S21" s="201"/>
      <c r="T21" s="201"/>
      <c r="U21" s="201"/>
      <c r="V21" s="201"/>
      <c r="W21" s="11"/>
      <c r="X21" s="30"/>
    </row>
    <row r="22" spans="1:41" ht="15" customHeight="1" x14ac:dyDescent="0.3">
      <c r="A22" s="288"/>
      <c r="B22" s="289"/>
      <c r="C22" s="289"/>
      <c r="D22" s="364"/>
      <c r="E22" s="364"/>
      <c r="F22" s="364"/>
      <c r="G22" s="364"/>
      <c r="H22" s="364"/>
      <c r="I22" s="364"/>
      <c r="J22" s="364"/>
      <c r="K22" s="364"/>
      <c r="L22" s="365"/>
      <c r="M22" s="289"/>
      <c r="N22" s="289"/>
      <c r="O22" s="289"/>
      <c r="P22" s="289"/>
      <c r="Q22" s="11"/>
      <c r="R22" s="11"/>
      <c r="S22" s="366"/>
      <c r="T22" s="367"/>
      <c r="U22" s="367"/>
      <c r="V22" s="368"/>
      <c r="W22" s="11"/>
      <c r="X22" s="30"/>
    </row>
    <row r="23" spans="1:41" ht="5.0999999999999996" customHeight="1" x14ac:dyDescent="0.3">
      <c r="A23" s="290"/>
      <c r="B23" s="291"/>
      <c r="C23" s="291"/>
      <c r="D23" s="20"/>
      <c r="E23" s="20"/>
      <c r="F23" s="20"/>
      <c r="G23" s="20"/>
      <c r="H23" s="20"/>
      <c r="I23" s="20"/>
      <c r="J23" s="20"/>
      <c r="K23" s="20"/>
      <c r="L23" s="187"/>
      <c r="M23" s="291"/>
      <c r="N23" s="291"/>
      <c r="O23" s="291"/>
      <c r="P23" s="291"/>
      <c r="Q23" s="20"/>
      <c r="R23" s="20"/>
      <c r="S23" s="21"/>
      <c r="T23" s="21"/>
      <c r="U23" s="21"/>
      <c r="V23" s="21"/>
      <c r="W23" s="20"/>
      <c r="X23" s="186"/>
    </row>
    <row r="24" spans="1:41" ht="5.0999999999999996" customHeight="1" x14ac:dyDescent="0.3">
      <c r="A24" s="286" t="s">
        <v>13</v>
      </c>
      <c r="B24" s="287"/>
      <c r="C24" s="287"/>
      <c r="D24" s="287"/>
      <c r="E24" s="11"/>
      <c r="F24" s="11"/>
      <c r="G24" s="11"/>
      <c r="H24" s="11"/>
      <c r="I24" s="11"/>
      <c r="J24" s="11"/>
      <c r="K24" s="11"/>
      <c r="L24" s="19"/>
      <c r="M24" s="287" t="s">
        <v>14</v>
      </c>
      <c r="N24" s="287"/>
      <c r="O24" s="287"/>
      <c r="P24" s="287"/>
      <c r="Q24" s="11"/>
      <c r="R24" s="11"/>
      <c r="S24" s="201"/>
      <c r="T24" s="201"/>
      <c r="U24" s="201"/>
      <c r="V24" s="201"/>
      <c r="W24" s="11"/>
      <c r="X24" s="30"/>
    </row>
    <row r="25" spans="1:41" ht="15" customHeight="1" x14ac:dyDescent="0.3">
      <c r="A25" s="288"/>
      <c r="B25" s="289"/>
      <c r="C25" s="289"/>
      <c r="D25" s="289"/>
      <c r="E25" s="376"/>
      <c r="F25" s="376"/>
      <c r="G25" s="376"/>
      <c r="H25" s="376"/>
      <c r="I25" s="376"/>
      <c r="J25" s="376"/>
      <c r="K25" s="376"/>
      <c r="L25" s="377"/>
      <c r="M25" s="289"/>
      <c r="N25" s="289"/>
      <c r="O25" s="289"/>
      <c r="P25" s="289"/>
      <c r="Q25" s="11"/>
      <c r="R25" s="11"/>
      <c r="S25" s="378">
        <f>S19-S22</f>
        <v>0</v>
      </c>
      <c r="T25" s="379"/>
      <c r="U25" s="379"/>
      <c r="V25" s="380"/>
      <c r="W25" s="11"/>
      <c r="X25" s="30"/>
    </row>
    <row r="26" spans="1:41" ht="5.0999999999999996" customHeight="1" x14ac:dyDescent="0.25">
      <c r="A26" s="288"/>
      <c r="B26" s="289"/>
      <c r="C26" s="289"/>
      <c r="D26" s="289"/>
      <c r="E26" s="11"/>
      <c r="F26" s="11"/>
      <c r="G26" s="11"/>
      <c r="H26" s="11"/>
      <c r="I26" s="11"/>
      <c r="J26" s="11"/>
      <c r="K26" s="11"/>
      <c r="L26" s="19"/>
      <c r="M26" s="291"/>
      <c r="N26" s="291"/>
      <c r="O26" s="291"/>
      <c r="P26" s="291"/>
      <c r="Q26" s="20"/>
      <c r="R26" s="20"/>
      <c r="S26" s="20"/>
      <c r="T26" s="20"/>
      <c r="U26" s="20"/>
      <c r="V26" s="20"/>
      <c r="W26" s="20"/>
      <c r="X26" s="186"/>
    </row>
    <row r="27" spans="1:41" ht="4.2" customHeight="1" x14ac:dyDescent="0.25">
      <c r="A27" s="381" t="s">
        <v>135</v>
      </c>
      <c r="B27" s="373"/>
      <c r="C27" s="373"/>
      <c r="D27" s="373"/>
      <c r="E27" s="22"/>
      <c r="F27" s="22"/>
      <c r="G27" s="22"/>
      <c r="H27" s="23"/>
      <c r="I27" s="23"/>
      <c r="J27" s="23"/>
      <c r="K27" s="23"/>
      <c r="L27" s="24"/>
      <c r="M27" s="373" t="s">
        <v>136</v>
      </c>
      <c r="N27" s="373"/>
      <c r="O27" s="373"/>
      <c r="P27" s="373"/>
      <c r="Q27" s="25"/>
      <c r="R27" s="17"/>
      <c r="S27" s="17"/>
      <c r="T27" s="17"/>
      <c r="U27" s="17"/>
      <c r="V27" s="17"/>
      <c r="W27" s="17"/>
      <c r="X27" s="190"/>
    </row>
    <row r="28" spans="1:41" ht="27.6" customHeight="1" x14ac:dyDescent="0.25">
      <c r="A28" s="382"/>
      <c r="B28" s="374"/>
      <c r="C28" s="374"/>
      <c r="D28" s="374"/>
      <c r="E28" s="371"/>
      <c r="F28" s="371"/>
      <c r="G28" s="371"/>
      <c r="H28" s="371"/>
      <c r="I28" s="371"/>
      <c r="J28" s="371"/>
      <c r="K28" s="371"/>
      <c r="L28" s="372"/>
      <c r="M28" s="374"/>
      <c r="N28" s="374"/>
      <c r="O28" s="374"/>
      <c r="P28" s="374"/>
      <c r="Q28" s="369"/>
      <c r="R28" s="369"/>
      <c r="S28" s="369"/>
      <c r="T28" s="369"/>
      <c r="U28" s="369"/>
      <c r="V28" s="369"/>
      <c r="W28" s="369"/>
      <c r="X28" s="370"/>
    </row>
    <row r="29" spans="1:41" ht="9.75" customHeight="1" thickBot="1" x14ac:dyDescent="0.3">
      <c r="A29" s="383"/>
      <c r="B29" s="375"/>
      <c r="C29" s="375"/>
      <c r="D29" s="375"/>
      <c r="E29" s="191"/>
      <c r="F29" s="191"/>
      <c r="G29" s="191"/>
      <c r="H29" s="192"/>
      <c r="I29" s="192"/>
      <c r="J29" s="192"/>
      <c r="K29" s="192"/>
      <c r="L29" s="193"/>
      <c r="M29" s="375"/>
      <c r="N29" s="375"/>
      <c r="O29" s="375"/>
      <c r="P29" s="375"/>
      <c r="Q29" s="194"/>
      <c r="R29" s="195"/>
      <c r="S29" s="195"/>
      <c r="T29" s="195"/>
      <c r="U29" s="195"/>
      <c r="V29" s="195"/>
      <c r="W29" s="195"/>
      <c r="X29" s="196"/>
    </row>
    <row r="30" spans="1:41" ht="15" customHeight="1" x14ac:dyDescent="0.25">
      <c r="A30" s="281" t="s">
        <v>15</v>
      </c>
      <c r="B30" s="281"/>
      <c r="C30" s="281"/>
      <c r="D30" s="281"/>
      <c r="E30" s="281"/>
      <c r="F30" s="281"/>
      <c r="G30" s="281"/>
      <c r="H30" s="281"/>
      <c r="I30" s="281"/>
      <c r="J30" s="281"/>
      <c r="K30" s="281"/>
      <c r="L30" s="281"/>
      <c r="M30" s="280" t="s">
        <v>61</v>
      </c>
      <c r="N30" s="280"/>
      <c r="O30" s="280"/>
      <c r="P30" s="280"/>
      <c r="Q30" s="280"/>
      <c r="R30" s="280"/>
      <c r="S30" s="280"/>
      <c r="T30" s="280"/>
      <c r="U30" s="280"/>
      <c r="V30" s="280"/>
      <c r="W30" s="280"/>
      <c r="X30" s="280"/>
    </row>
    <row r="31" spans="1:41" ht="15" customHeight="1" x14ac:dyDescent="0.25">
      <c r="A31" s="281" t="s">
        <v>16</v>
      </c>
      <c r="B31" s="281"/>
      <c r="C31" s="281"/>
      <c r="D31" s="281"/>
      <c r="E31" s="281"/>
      <c r="F31" s="281"/>
      <c r="G31" s="281"/>
      <c r="H31" s="281"/>
      <c r="I31" s="281"/>
      <c r="J31" s="281"/>
      <c r="K31" s="281"/>
      <c r="L31" s="281"/>
      <c r="M31" s="280" t="s">
        <v>62</v>
      </c>
      <c r="N31" s="280"/>
      <c r="O31" s="280"/>
      <c r="P31" s="280"/>
      <c r="Q31" s="280"/>
      <c r="R31" s="280"/>
      <c r="S31" s="280"/>
      <c r="T31" s="280"/>
      <c r="U31" s="280"/>
      <c r="V31" s="280"/>
      <c r="W31" s="280"/>
      <c r="X31" s="280"/>
    </row>
    <row r="32" spans="1:41" x14ac:dyDescent="0.25">
      <c r="A32" s="281" t="s">
        <v>17</v>
      </c>
      <c r="B32" s="281"/>
      <c r="C32" s="281"/>
      <c r="D32" s="281"/>
      <c r="E32" s="281"/>
      <c r="F32" s="281"/>
      <c r="G32" s="281"/>
      <c r="H32" s="281"/>
      <c r="I32" s="281"/>
      <c r="J32" s="281"/>
      <c r="K32" s="281"/>
      <c r="L32" s="281"/>
      <c r="M32" s="11"/>
      <c r="N32" s="11"/>
      <c r="O32" s="11"/>
      <c r="P32" s="11"/>
      <c r="Q32" s="11"/>
      <c r="R32" s="11"/>
      <c r="S32" s="11"/>
      <c r="T32" s="11"/>
      <c r="U32" s="11"/>
      <c r="V32" s="11"/>
      <c r="W32" s="11"/>
      <c r="X32" s="11"/>
    </row>
    <row r="33" spans="1:24" x14ac:dyDescent="0.25">
      <c r="A33" s="282"/>
      <c r="B33" s="283"/>
      <c r="C33" s="283"/>
      <c r="D33" s="283"/>
      <c r="E33" s="283"/>
      <c r="F33" s="283"/>
      <c r="G33" s="283"/>
      <c r="H33" s="283"/>
      <c r="I33" s="283"/>
      <c r="J33" s="283"/>
      <c r="K33" s="283"/>
      <c r="L33" s="11"/>
      <c r="M33" s="285"/>
      <c r="N33" s="283"/>
      <c r="O33" s="283"/>
      <c r="P33" s="283"/>
      <c r="Q33" s="283"/>
      <c r="R33" s="283"/>
      <c r="S33" s="283"/>
      <c r="T33" s="283"/>
      <c r="U33" s="283"/>
      <c r="V33" s="283"/>
      <c r="W33" s="283"/>
      <c r="X33" s="283"/>
    </row>
    <row r="34" spans="1:24" x14ac:dyDescent="0.25">
      <c r="A34" s="284"/>
      <c r="B34" s="284"/>
      <c r="C34" s="284"/>
      <c r="D34" s="284"/>
      <c r="E34" s="284"/>
      <c r="F34" s="284"/>
      <c r="G34" s="284"/>
      <c r="H34" s="284"/>
      <c r="I34" s="284"/>
      <c r="J34" s="284"/>
      <c r="K34" s="284"/>
      <c r="L34" s="11"/>
      <c r="M34" s="284"/>
      <c r="N34" s="284"/>
      <c r="O34" s="284"/>
      <c r="P34" s="284"/>
      <c r="Q34" s="284"/>
      <c r="R34" s="284"/>
      <c r="S34" s="284"/>
      <c r="T34" s="284"/>
      <c r="U34" s="284"/>
      <c r="V34" s="284"/>
      <c r="W34" s="284"/>
      <c r="X34" s="284"/>
    </row>
    <row r="35" spans="1:24" x14ac:dyDescent="0.25">
      <c r="A35" s="11" t="s">
        <v>18</v>
      </c>
      <c r="B35" s="11"/>
      <c r="C35" s="11"/>
      <c r="D35" s="11"/>
      <c r="E35" s="11"/>
      <c r="F35" s="11"/>
      <c r="G35" s="11"/>
      <c r="H35" s="11"/>
      <c r="I35" s="11" t="s">
        <v>19</v>
      </c>
      <c r="J35" s="11"/>
      <c r="K35" s="11"/>
      <c r="L35" s="11"/>
      <c r="M35" s="11" t="s">
        <v>239</v>
      </c>
      <c r="N35" s="11"/>
      <c r="O35" s="11"/>
      <c r="P35" s="11"/>
      <c r="Q35" s="11"/>
      <c r="R35" s="11"/>
      <c r="S35" s="11"/>
      <c r="T35" s="11"/>
      <c r="V35" s="11" t="s">
        <v>19</v>
      </c>
      <c r="W35" s="11"/>
      <c r="X35" s="11"/>
    </row>
    <row r="36" spans="1:24" ht="9" customHeight="1" x14ac:dyDescent="0.25">
      <c r="A36" s="11"/>
      <c r="B36" s="11"/>
      <c r="C36" s="11"/>
      <c r="D36" s="11"/>
      <c r="E36" s="11"/>
      <c r="F36" s="11"/>
      <c r="G36" s="11"/>
      <c r="H36" s="11"/>
      <c r="I36" s="11"/>
      <c r="J36" s="11"/>
      <c r="K36" s="11"/>
      <c r="L36" s="11"/>
      <c r="M36" s="11"/>
      <c r="N36" s="11"/>
      <c r="O36" s="11"/>
      <c r="P36" s="11"/>
      <c r="Q36" s="11"/>
      <c r="R36" s="11"/>
      <c r="S36" s="11"/>
      <c r="T36" s="11"/>
      <c r="U36" s="11"/>
      <c r="V36" s="11"/>
      <c r="W36" s="11"/>
      <c r="X36" s="11"/>
    </row>
    <row r="37" spans="1:24" ht="16.2" thickBot="1" x14ac:dyDescent="0.35">
      <c r="A37" s="351" t="s">
        <v>132</v>
      </c>
      <c r="B37" s="351"/>
      <c r="C37" s="351"/>
      <c r="D37" s="351"/>
      <c r="E37" s="351"/>
      <c r="F37" s="351"/>
      <c r="G37" s="351"/>
      <c r="H37" s="351"/>
      <c r="I37" s="351"/>
      <c r="J37" s="351"/>
      <c r="K37" s="351"/>
      <c r="L37" s="351"/>
      <c r="M37" s="351"/>
      <c r="N37" s="351"/>
      <c r="O37" s="351"/>
      <c r="P37" s="351"/>
      <c r="Q37" s="351"/>
      <c r="R37" s="351"/>
      <c r="S37" s="351"/>
      <c r="T37" s="351"/>
      <c r="U37" s="351"/>
      <c r="V37" s="351"/>
      <c r="W37" s="351"/>
      <c r="X37" s="351"/>
    </row>
    <row r="38" spans="1:24" ht="15.6" x14ac:dyDescent="0.3">
      <c r="A38" s="352" t="s">
        <v>134</v>
      </c>
      <c r="B38" s="353"/>
      <c r="C38" s="353"/>
      <c r="D38" s="353"/>
      <c r="E38" s="353"/>
      <c r="F38" s="353"/>
      <c r="G38" s="353"/>
      <c r="H38" s="353"/>
      <c r="I38" s="353"/>
      <c r="J38" s="353"/>
      <c r="K38" s="353"/>
      <c r="L38" s="353"/>
      <c r="M38" s="353"/>
      <c r="N38" s="353"/>
      <c r="O38" s="353"/>
      <c r="P38" s="353"/>
      <c r="Q38" s="353"/>
      <c r="R38" s="353"/>
      <c r="S38" s="353"/>
      <c r="T38" s="353"/>
      <c r="U38" s="353"/>
      <c r="V38" s="353"/>
      <c r="W38" s="353"/>
      <c r="X38" s="354"/>
    </row>
    <row r="39" spans="1:24" s="11" customFormat="1" ht="5.0999999999999996" customHeight="1" x14ac:dyDescent="0.3">
      <c r="A39" s="26"/>
      <c r="B39" s="27"/>
      <c r="C39" s="27"/>
      <c r="D39" s="27"/>
      <c r="E39" s="27"/>
      <c r="F39" s="27"/>
      <c r="G39" s="27"/>
      <c r="H39" s="27"/>
      <c r="I39" s="27"/>
      <c r="J39" s="27"/>
      <c r="K39" s="27"/>
      <c r="L39" s="27"/>
      <c r="M39" s="27"/>
      <c r="N39" s="27"/>
      <c r="O39" s="27"/>
      <c r="P39" s="27"/>
      <c r="Q39" s="27"/>
      <c r="R39" s="27"/>
      <c r="S39" s="27"/>
      <c r="T39" s="27"/>
      <c r="U39" s="27"/>
      <c r="V39" s="27"/>
      <c r="W39" s="27"/>
      <c r="X39" s="28"/>
    </row>
    <row r="40" spans="1:24" ht="15" customHeight="1" x14ac:dyDescent="0.25">
      <c r="A40" s="215"/>
      <c r="B40" s="11"/>
      <c r="C40" s="11"/>
      <c r="D40" s="11"/>
      <c r="E40" s="216"/>
      <c r="F40" s="11"/>
      <c r="G40" s="11" t="s">
        <v>20</v>
      </c>
      <c r="H40" s="11"/>
      <c r="I40" s="11"/>
      <c r="J40" s="11"/>
      <c r="K40" s="11"/>
      <c r="L40" s="11"/>
      <c r="M40" s="274" t="str">
        <f>CONCATENATE("EXP",R16,AC10,AD10)</f>
        <v>EXPJAN1900</v>
      </c>
      <c r="N40" s="275"/>
      <c r="O40" s="275"/>
      <c r="P40" s="275"/>
      <c r="Q40" s="275"/>
      <c r="R40" s="275"/>
      <c r="S40" s="276"/>
      <c r="T40" s="262"/>
      <c r="U40" s="11"/>
      <c r="V40" s="11"/>
      <c r="W40" s="11"/>
      <c r="X40" s="30"/>
    </row>
    <row r="41" spans="1:24" ht="5.0999999999999996" customHeight="1" x14ac:dyDescent="0.25">
      <c r="A41" s="29"/>
      <c r="B41" s="11"/>
      <c r="C41" s="11"/>
      <c r="D41" s="11"/>
      <c r="E41" s="11"/>
      <c r="F41" s="11"/>
      <c r="G41" s="11"/>
      <c r="H41" s="11"/>
      <c r="I41" s="11"/>
      <c r="J41" s="11"/>
      <c r="K41" s="11"/>
      <c r="L41" s="11"/>
      <c r="M41" s="277"/>
      <c r="N41" s="278"/>
      <c r="O41" s="278"/>
      <c r="P41" s="278"/>
      <c r="Q41" s="278"/>
      <c r="R41" s="278"/>
      <c r="S41" s="279"/>
      <c r="T41" s="263"/>
      <c r="U41" s="11"/>
      <c r="V41" s="11"/>
      <c r="W41" s="11"/>
      <c r="X41" s="30"/>
    </row>
    <row r="42" spans="1:24" x14ac:dyDescent="0.25">
      <c r="A42" s="29" t="s">
        <v>21</v>
      </c>
      <c r="B42" s="11"/>
      <c r="C42" s="11"/>
      <c r="D42" s="11"/>
      <c r="E42" s="11"/>
      <c r="F42" s="11"/>
      <c r="G42" s="11"/>
      <c r="H42" s="11"/>
      <c r="I42" s="20"/>
      <c r="J42" s="20"/>
      <c r="K42" s="20"/>
      <c r="L42" s="11"/>
      <c r="M42" s="359" t="s">
        <v>22</v>
      </c>
      <c r="N42" s="359"/>
      <c r="O42" s="20"/>
      <c r="P42" s="31"/>
      <c r="Q42" s="31"/>
      <c r="R42" s="31"/>
      <c r="S42" s="357"/>
      <c r="T42" s="357"/>
      <c r="U42" s="357"/>
      <c r="V42" s="357"/>
      <c r="W42" s="357"/>
      <c r="X42" s="358"/>
    </row>
    <row r="43" spans="1:24" x14ac:dyDescent="0.25">
      <c r="A43" s="29"/>
      <c r="B43" s="11"/>
      <c r="C43" s="11"/>
      <c r="D43" s="11"/>
      <c r="E43" s="11"/>
      <c r="F43" s="11"/>
      <c r="G43" s="11"/>
      <c r="H43" s="11"/>
      <c r="I43" s="11"/>
      <c r="J43" s="11"/>
      <c r="K43" s="11"/>
      <c r="L43" s="11"/>
      <c r="M43" s="11"/>
      <c r="N43" s="11"/>
      <c r="O43" s="11"/>
      <c r="P43" s="11"/>
      <c r="Q43" s="11"/>
      <c r="R43" s="11"/>
      <c r="S43" s="11"/>
      <c r="T43" s="11"/>
      <c r="U43" s="11"/>
      <c r="V43" s="11"/>
      <c r="W43" s="11"/>
      <c r="X43" s="30"/>
    </row>
    <row r="44" spans="1:24" x14ac:dyDescent="0.25">
      <c r="A44" s="355" t="s">
        <v>23</v>
      </c>
      <c r="B44" s="356"/>
      <c r="C44" s="264" t="s">
        <v>24</v>
      </c>
      <c r="D44" s="265"/>
      <c r="E44" s="265"/>
      <c r="F44" s="356"/>
      <c r="G44" s="264" t="s">
        <v>25</v>
      </c>
      <c r="H44" s="265"/>
      <c r="I44" s="356"/>
      <c r="J44" s="264" t="s">
        <v>326</v>
      </c>
      <c r="K44" s="265"/>
      <c r="L44" s="265"/>
      <c r="M44" s="265"/>
      <c r="N44" s="264" t="s">
        <v>331</v>
      </c>
      <c r="O44" s="265"/>
      <c r="P44" s="265"/>
      <c r="Q44" s="265"/>
      <c r="R44" s="265"/>
      <c r="S44" s="265"/>
      <c r="T44" s="265"/>
      <c r="U44" s="265"/>
      <c r="V44" s="265"/>
      <c r="W44" s="265"/>
      <c r="X44" s="266"/>
    </row>
    <row r="45" spans="1:24" ht="18" customHeight="1" x14ac:dyDescent="0.3">
      <c r="A45" s="292"/>
      <c r="B45" s="293"/>
      <c r="C45" s="300">
        <f>'Page 8'!J48+'Page 8'!L48</f>
        <v>0</v>
      </c>
      <c r="D45" s="301"/>
      <c r="E45" s="301"/>
      <c r="F45" s="302"/>
      <c r="G45" s="297">
        <v>52521000</v>
      </c>
      <c r="H45" s="298"/>
      <c r="I45" s="299"/>
      <c r="J45" s="270" t="s">
        <v>90</v>
      </c>
      <c r="K45" s="271"/>
      <c r="L45" s="271"/>
      <c r="M45" s="271"/>
      <c r="N45" s="267" t="str">
        <f>IF(C45&lt;&gt;0,VLOOKUP($D$10,Lookups!N:P,3,0),"")</f>
        <v/>
      </c>
      <c r="O45" s="268"/>
      <c r="P45" s="268"/>
      <c r="Q45" s="268"/>
      <c r="R45" s="268"/>
      <c r="S45" s="268"/>
      <c r="T45" s="268"/>
      <c r="U45" s="268"/>
      <c r="V45" s="268"/>
      <c r="W45" s="268"/>
      <c r="X45" s="269"/>
    </row>
    <row r="46" spans="1:24" ht="18" customHeight="1" x14ac:dyDescent="0.3">
      <c r="A46" s="292"/>
      <c r="B46" s="293"/>
      <c r="C46" s="300">
        <f>'Page 8'!L49</f>
        <v>0</v>
      </c>
      <c r="D46" s="301"/>
      <c r="E46" s="301"/>
      <c r="F46" s="302"/>
      <c r="G46" s="297">
        <v>52712000</v>
      </c>
      <c r="H46" s="298"/>
      <c r="I46" s="299"/>
      <c r="J46" s="272" t="s">
        <v>125</v>
      </c>
      <c r="K46" s="273"/>
      <c r="L46" s="273"/>
      <c r="M46" s="273"/>
      <c r="N46" s="267" t="str">
        <f>IF(C46&lt;&gt;0,VLOOKUP($D$10,Lookups!N:P,3,0),"")</f>
        <v/>
      </c>
      <c r="O46" s="268"/>
      <c r="P46" s="268"/>
      <c r="Q46" s="268"/>
      <c r="R46" s="268"/>
      <c r="S46" s="268"/>
      <c r="T46" s="268"/>
      <c r="U46" s="268"/>
      <c r="V46" s="268"/>
      <c r="W46" s="268"/>
      <c r="X46" s="269"/>
    </row>
    <row r="47" spans="1:24" ht="18" customHeight="1" x14ac:dyDescent="0.3">
      <c r="A47" s="292"/>
      <c r="B47" s="293"/>
      <c r="C47" s="300">
        <f>'Page 8'!J51</f>
        <v>0</v>
      </c>
      <c r="D47" s="301"/>
      <c r="E47" s="301"/>
      <c r="F47" s="302"/>
      <c r="G47" s="297">
        <v>52714000</v>
      </c>
      <c r="H47" s="298"/>
      <c r="I47" s="299"/>
      <c r="J47" s="270" t="s">
        <v>126</v>
      </c>
      <c r="K47" s="271"/>
      <c r="L47" s="271"/>
      <c r="M47" s="271"/>
      <c r="N47" s="267" t="str">
        <f>IF(C47&lt;&gt;0,VLOOKUP($D$10,Lookups!N:P,3,0),"")</f>
        <v/>
      </c>
      <c r="O47" s="268"/>
      <c r="P47" s="268"/>
      <c r="Q47" s="268"/>
      <c r="R47" s="268"/>
      <c r="S47" s="268"/>
      <c r="T47" s="268"/>
      <c r="U47" s="268"/>
      <c r="V47" s="268"/>
      <c r="W47" s="268"/>
      <c r="X47" s="269"/>
    </row>
    <row r="48" spans="1:24" ht="18" customHeight="1" x14ac:dyDescent="0.3">
      <c r="A48" s="292"/>
      <c r="B48" s="293"/>
      <c r="C48" s="300">
        <f>'Page 8'!O49</f>
        <v>0</v>
      </c>
      <c r="D48" s="301"/>
      <c r="E48" s="301"/>
      <c r="F48" s="302"/>
      <c r="G48" s="297">
        <v>52721000</v>
      </c>
      <c r="H48" s="298"/>
      <c r="I48" s="299"/>
      <c r="J48" s="270" t="s">
        <v>94</v>
      </c>
      <c r="K48" s="271"/>
      <c r="L48" s="271"/>
      <c r="M48" s="271"/>
      <c r="N48" s="267" t="str">
        <f>IF(C48&lt;&gt;0,VLOOKUP($D$10,Lookups!N:P,3,0),"")</f>
        <v/>
      </c>
      <c r="O48" s="268"/>
      <c r="P48" s="268"/>
      <c r="Q48" s="268"/>
      <c r="R48" s="268"/>
      <c r="S48" s="268"/>
      <c r="T48" s="268"/>
      <c r="U48" s="268"/>
      <c r="V48" s="268"/>
      <c r="W48" s="268"/>
      <c r="X48" s="269"/>
    </row>
    <row r="49" spans="1:27" ht="18" customHeight="1" x14ac:dyDescent="0.3">
      <c r="A49" s="292"/>
      <c r="B49" s="293"/>
      <c r="C49" s="300">
        <f>'Page 8'!Q49</f>
        <v>0</v>
      </c>
      <c r="D49" s="301"/>
      <c r="E49" s="301"/>
      <c r="F49" s="302"/>
      <c r="G49" s="297">
        <v>52722000</v>
      </c>
      <c r="H49" s="298"/>
      <c r="I49" s="299"/>
      <c r="J49" s="270" t="s">
        <v>93</v>
      </c>
      <c r="K49" s="271"/>
      <c r="L49" s="271"/>
      <c r="M49" s="271"/>
      <c r="N49" s="267" t="str">
        <f>IF(C49&lt;&gt;0,VLOOKUP($D$10,Lookups!N:P,3,0),"")</f>
        <v/>
      </c>
      <c r="O49" s="268"/>
      <c r="P49" s="268"/>
      <c r="Q49" s="268"/>
      <c r="R49" s="268"/>
      <c r="S49" s="268"/>
      <c r="T49" s="268"/>
      <c r="U49" s="268"/>
      <c r="V49" s="268"/>
      <c r="W49" s="268"/>
      <c r="X49" s="269"/>
    </row>
    <row r="50" spans="1:27" ht="18" customHeight="1" x14ac:dyDescent="0.3">
      <c r="A50" s="292"/>
      <c r="B50" s="293"/>
      <c r="C50" s="300">
        <f>'Page 8'!O48</f>
        <v>0</v>
      </c>
      <c r="D50" s="301"/>
      <c r="E50" s="301"/>
      <c r="F50" s="302"/>
      <c r="G50" s="297">
        <v>52724000</v>
      </c>
      <c r="H50" s="298"/>
      <c r="I50" s="299"/>
      <c r="J50" s="270" t="s">
        <v>92</v>
      </c>
      <c r="K50" s="271"/>
      <c r="L50" s="271"/>
      <c r="M50" s="271"/>
      <c r="N50" s="267" t="str">
        <f>IF(C50&lt;&gt;0,VLOOKUP($D$10,Lookups!N:P,3,0),"")</f>
        <v/>
      </c>
      <c r="O50" s="268"/>
      <c r="P50" s="268"/>
      <c r="Q50" s="268"/>
      <c r="R50" s="268"/>
      <c r="S50" s="268"/>
      <c r="T50" s="268"/>
      <c r="U50" s="268"/>
      <c r="V50" s="268"/>
      <c r="W50" s="268"/>
      <c r="X50" s="269"/>
    </row>
    <row r="51" spans="1:27" ht="18" customHeight="1" x14ac:dyDescent="0.3">
      <c r="A51" s="292"/>
      <c r="B51" s="293"/>
      <c r="C51" s="300">
        <f>'Page 8'!Q48</f>
        <v>0</v>
      </c>
      <c r="D51" s="301"/>
      <c r="E51" s="301"/>
      <c r="F51" s="302"/>
      <c r="G51" s="297">
        <v>52725000</v>
      </c>
      <c r="H51" s="298"/>
      <c r="I51" s="299"/>
      <c r="J51" s="270" t="s">
        <v>91</v>
      </c>
      <c r="K51" s="271"/>
      <c r="L51" s="271"/>
      <c r="M51" s="271"/>
      <c r="N51" s="267" t="str">
        <f>IF(C51&lt;&gt;0,VLOOKUP($D$10,Lookups!N:P,3,0),"")</f>
        <v/>
      </c>
      <c r="O51" s="268"/>
      <c r="P51" s="268"/>
      <c r="Q51" s="268"/>
      <c r="R51" s="268"/>
      <c r="S51" s="268"/>
      <c r="T51" s="268"/>
      <c r="U51" s="268"/>
      <c r="V51" s="268"/>
      <c r="W51" s="268"/>
      <c r="X51" s="269"/>
    </row>
    <row r="52" spans="1:27" ht="20.25" customHeight="1" thickBot="1" x14ac:dyDescent="0.35">
      <c r="A52" s="360"/>
      <c r="B52" s="361"/>
      <c r="C52" s="308">
        <f>'Page 8'!W49</f>
        <v>0</v>
      </c>
      <c r="D52" s="309"/>
      <c r="E52" s="309"/>
      <c r="F52" s="310"/>
      <c r="G52" s="332" t="s">
        <v>131</v>
      </c>
      <c r="H52" s="333"/>
      <c r="I52" s="315"/>
      <c r="J52" s="321" t="s">
        <v>133</v>
      </c>
      <c r="K52" s="322"/>
      <c r="L52" s="322"/>
      <c r="M52" s="322"/>
      <c r="N52" s="322"/>
      <c r="O52" s="322"/>
      <c r="P52" s="322"/>
      <c r="Q52" s="322"/>
      <c r="R52" s="322"/>
      <c r="S52" s="322"/>
      <c r="T52" s="322"/>
      <c r="U52" s="322"/>
      <c r="V52" s="322"/>
      <c r="W52" s="322"/>
      <c r="X52" s="323"/>
    </row>
    <row r="53" spans="1:27" ht="18" customHeight="1" x14ac:dyDescent="0.3">
      <c r="A53" s="362"/>
      <c r="B53" s="363"/>
      <c r="C53" s="305">
        <v>0</v>
      </c>
      <c r="D53" s="306"/>
      <c r="E53" s="306"/>
      <c r="F53" s="307"/>
      <c r="G53" s="334">
        <f>IFERROR(VLOOKUP(J53,Lookups!$J$3:$K$18,2,0),"")</f>
        <v>52331001</v>
      </c>
      <c r="H53" s="335"/>
      <c r="I53" s="336"/>
      <c r="J53" s="303" t="s">
        <v>123</v>
      </c>
      <c r="K53" s="304"/>
      <c r="L53" s="304"/>
      <c r="M53" s="304"/>
      <c r="N53" s="267" t="str">
        <f>IF(C53&lt;&gt;0,VLOOKUP($D$10,Lookups!N:P,3,0),"")</f>
        <v/>
      </c>
      <c r="O53" s="268"/>
      <c r="P53" s="268"/>
      <c r="Q53" s="268"/>
      <c r="R53" s="268"/>
      <c r="S53" s="268"/>
      <c r="T53" s="268"/>
      <c r="U53" s="268"/>
      <c r="V53" s="268"/>
      <c r="W53" s="268"/>
      <c r="X53" s="269"/>
    </row>
    <row r="54" spans="1:27" ht="18" customHeight="1" x14ac:dyDescent="0.3">
      <c r="A54" s="292"/>
      <c r="B54" s="293"/>
      <c r="C54" s="305">
        <v>0</v>
      </c>
      <c r="D54" s="306"/>
      <c r="E54" s="306"/>
      <c r="F54" s="307"/>
      <c r="G54" s="294">
        <f>IFERROR(VLOOKUP(J54,Lookups!$J$3:$K$18,2,0),"")</f>
        <v>52717000</v>
      </c>
      <c r="H54" s="295"/>
      <c r="I54" s="296"/>
      <c r="J54" s="327" t="s">
        <v>124</v>
      </c>
      <c r="K54" s="328"/>
      <c r="L54" s="328"/>
      <c r="M54" s="328"/>
      <c r="N54" s="267" t="str">
        <f>IF(C54&lt;&gt;0,VLOOKUP($D$10,Lookups!N:P,3,0),"")</f>
        <v/>
      </c>
      <c r="O54" s="268"/>
      <c r="P54" s="268"/>
      <c r="Q54" s="268"/>
      <c r="R54" s="268"/>
      <c r="S54" s="268"/>
      <c r="T54" s="268"/>
      <c r="U54" s="268"/>
      <c r="V54" s="268"/>
      <c r="W54" s="268"/>
      <c r="X54" s="269"/>
    </row>
    <row r="55" spans="1:27" ht="18" customHeight="1" x14ac:dyDescent="0.3">
      <c r="A55" s="292"/>
      <c r="B55" s="293"/>
      <c r="C55" s="305">
        <v>0</v>
      </c>
      <c r="D55" s="306"/>
      <c r="E55" s="306"/>
      <c r="F55" s="307"/>
      <c r="G55" s="324">
        <f>IFERROR(VLOOKUP(J55,Lookups!$J$3:$K$18,2,0),"")</f>
        <v>52817000</v>
      </c>
      <c r="H55" s="325"/>
      <c r="I55" s="326"/>
      <c r="J55" s="327" t="s">
        <v>116</v>
      </c>
      <c r="K55" s="328"/>
      <c r="L55" s="328"/>
      <c r="M55" s="328"/>
      <c r="N55" s="267" t="str">
        <f>IF(C55&lt;&gt;0,VLOOKUP($D$10,Lookups!N:P,3,0),"")</f>
        <v/>
      </c>
      <c r="O55" s="268"/>
      <c r="P55" s="268"/>
      <c r="Q55" s="268"/>
      <c r="R55" s="268"/>
      <c r="S55" s="268"/>
      <c r="T55" s="268"/>
      <c r="U55" s="268"/>
      <c r="V55" s="268"/>
      <c r="W55" s="268"/>
      <c r="X55" s="269"/>
    </row>
    <row r="56" spans="1:27" ht="18" customHeight="1" x14ac:dyDescent="0.3">
      <c r="A56" s="292"/>
      <c r="B56" s="293"/>
      <c r="C56" s="305">
        <v>0</v>
      </c>
      <c r="D56" s="306"/>
      <c r="E56" s="306"/>
      <c r="F56" s="307"/>
      <c r="G56" s="324">
        <f>IFERROR(VLOOKUP(J56,Lookups!$J$3:$K$18,2,0),"")</f>
        <v>53510000</v>
      </c>
      <c r="H56" s="325"/>
      <c r="I56" s="326"/>
      <c r="J56" s="327" t="s">
        <v>213</v>
      </c>
      <c r="K56" s="328"/>
      <c r="L56" s="328"/>
      <c r="M56" s="328"/>
      <c r="N56" s="267" t="str">
        <f>IF(C56&lt;&gt;0,VLOOKUP($D$10,Lookups!N:P,3,0),"")</f>
        <v/>
      </c>
      <c r="O56" s="268"/>
      <c r="P56" s="268"/>
      <c r="Q56" s="268"/>
      <c r="R56" s="268"/>
      <c r="S56" s="268"/>
      <c r="T56" s="268"/>
      <c r="U56" s="268"/>
      <c r="V56" s="268"/>
      <c r="W56" s="268"/>
      <c r="X56" s="269"/>
    </row>
    <row r="57" spans="1:27" ht="18" customHeight="1" x14ac:dyDescent="0.3">
      <c r="A57" s="292"/>
      <c r="B57" s="293"/>
      <c r="C57" s="305">
        <v>0</v>
      </c>
      <c r="D57" s="306"/>
      <c r="E57" s="306"/>
      <c r="F57" s="307"/>
      <c r="G57" s="225"/>
      <c r="H57" s="226"/>
      <c r="I57" s="227"/>
      <c r="J57" s="217"/>
      <c r="K57" s="218"/>
      <c r="L57" s="218"/>
      <c r="M57" s="209"/>
      <c r="N57" s="267" t="str">
        <f>IFERROR(IF(C57=0,VLOOKUP($D$10,Lookups!N:P,3,0),""),"")</f>
        <v/>
      </c>
      <c r="O57" s="268"/>
      <c r="P57" s="268"/>
      <c r="Q57" s="268"/>
      <c r="R57" s="268"/>
      <c r="S57" s="268"/>
      <c r="T57" s="268"/>
      <c r="U57" s="268"/>
      <c r="V57" s="268"/>
      <c r="W57" s="268"/>
      <c r="X57" s="269"/>
      <c r="Y57" s="208" t="s">
        <v>223</v>
      </c>
    </row>
    <row r="58" spans="1:27" ht="18" customHeight="1" x14ac:dyDescent="0.3">
      <c r="A58" s="292"/>
      <c r="B58" s="293"/>
      <c r="C58" s="305">
        <v>0</v>
      </c>
      <c r="D58" s="306"/>
      <c r="E58" s="306"/>
      <c r="F58" s="307"/>
      <c r="G58" s="225"/>
      <c r="H58" s="226"/>
      <c r="I58" s="227"/>
      <c r="J58" s="217"/>
      <c r="K58" s="218"/>
      <c r="L58" s="218"/>
      <c r="M58" s="209"/>
      <c r="N58" s="329"/>
      <c r="O58" s="330"/>
      <c r="P58" s="330"/>
      <c r="Q58" s="330"/>
      <c r="R58" s="330"/>
      <c r="S58" s="330"/>
      <c r="T58" s="330"/>
      <c r="U58" s="330"/>
      <c r="V58" s="330"/>
      <c r="W58" s="330"/>
      <c r="X58" s="331"/>
      <c r="Y58" s="208" t="s">
        <v>223</v>
      </c>
    </row>
    <row r="59" spans="1:27" ht="18" customHeight="1" thickBot="1" x14ac:dyDescent="0.35">
      <c r="A59" s="314" t="s">
        <v>26</v>
      </c>
      <c r="B59" s="315"/>
      <c r="C59" s="311">
        <f>SUM(C45:F52)</f>
        <v>0</v>
      </c>
      <c r="D59" s="312"/>
      <c r="E59" s="312"/>
      <c r="F59" s="313"/>
      <c r="G59" s="33">
        <f>C52-C53-C54-C55-C56-C58-C57</f>
        <v>0</v>
      </c>
      <c r="H59" s="34" t="str">
        <f>IF(G59=0,"","ERROR IN CLASSIFICATION OF OTHER EXPENSE TOTALS")</f>
        <v/>
      </c>
      <c r="I59" s="35"/>
      <c r="J59" s="36"/>
      <c r="K59" s="36"/>
      <c r="L59" s="36"/>
      <c r="M59" s="36"/>
      <c r="N59" s="36"/>
      <c r="O59" s="36"/>
      <c r="P59" s="36"/>
      <c r="Q59" s="36"/>
      <c r="R59" s="36"/>
      <c r="S59" s="36"/>
      <c r="T59" s="36"/>
      <c r="U59" s="36"/>
      <c r="V59" s="36"/>
      <c r="W59" s="36"/>
      <c r="X59" s="37"/>
    </row>
    <row r="60" spans="1:27" s="133" customFormat="1" ht="12.6" thickBot="1" x14ac:dyDescent="0.3">
      <c r="A60" s="198"/>
      <c r="B60" s="199"/>
      <c r="C60" s="199"/>
      <c r="D60" s="199"/>
      <c r="E60" s="199"/>
      <c r="F60" s="199"/>
      <c r="G60" s="320" t="s">
        <v>130</v>
      </c>
      <c r="H60" s="320"/>
      <c r="I60" s="320"/>
      <c r="J60" s="320"/>
      <c r="K60" s="320"/>
      <c r="L60" s="319" t="s">
        <v>129</v>
      </c>
      <c r="M60" s="319"/>
      <c r="N60" s="319"/>
      <c r="O60" s="316">
        <f>'Private Car Mileage Tracking_1A'!J42</f>
        <v>0</v>
      </c>
      <c r="P60" s="317"/>
      <c r="Q60" s="319" t="s">
        <v>238</v>
      </c>
      <c r="R60" s="319"/>
      <c r="S60" s="319"/>
      <c r="T60" s="319"/>
      <c r="U60" s="319"/>
      <c r="V60" s="319"/>
      <c r="W60" s="316">
        <f>'Page 8'!L51</f>
        <v>0</v>
      </c>
      <c r="X60" s="318"/>
      <c r="Y60" s="206"/>
      <c r="Z60" s="206"/>
      <c r="AA60" s="206"/>
    </row>
    <row r="61" spans="1:27" x14ac:dyDescent="0.25">
      <c r="M61" s="38" t="str">
        <f>IF(O60=W60,"","Error in Private Mileage, please check entries")</f>
        <v/>
      </c>
    </row>
  </sheetData>
  <sheetProtection algorithmName="SHA-512" hashValue="/2kBXHa7eQ/WLkBCyFLF6zxun+xpRsbSLEvn4+3AB5gdiOO2KrFmiVKcX6Y9zAhyKtXwYRi7ImvVvPIJbYgxJA==" saltValue="jCncv2Fyxsixrxr7aSk4YQ==" spinCount="100000" sheet="1" insertHyperlinks="0"/>
  <mergeCells count="131">
    <mergeCell ref="A1:X1"/>
    <mergeCell ref="F5:X6"/>
    <mergeCell ref="A4:X4"/>
    <mergeCell ref="A18:B20"/>
    <mergeCell ref="M18:P20"/>
    <mergeCell ref="A2:X2"/>
    <mergeCell ref="A3:X3"/>
    <mergeCell ref="A5:E5"/>
    <mergeCell ref="M9:P11"/>
    <mergeCell ref="A9:C11"/>
    <mergeCell ref="A12:E14"/>
    <mergeCell ref="D10:L10"/>
    <mergeCell ref="V10:X10"/>
    <mergeCell ref="Q10:T10"/>
    <mergeCell ref="C19:L19"/>
    <mergeCell ref="S19:V19"/>
    <mergeCell ref="F14:L14"/>
    <mergeCell ref="A7:H7"/>
    <mergeCell ref="J7:X7"/>
    <mergeCell ref="D9:L9"/>
    <mergeCell ref="D11:L11"/>
    <mergeCell ref="A15:E17"/>
    <mergeCell ref="F16:L16"/>
    <mergeCell ref="F13:L13"/>
    <mergeCell ref="D22:L22"/>
    <mergeCell ref="S22:V22"/>
    <mergeCell ref="Q28:X28"/>
    <mergeCell ref="E28:L28"/>
    <mergeCell ref="M27:P29"/>
    <mergeCell ref="A24:D26"/>
    <mergeCell ref="M24:P26"/>
    <mergeCell ref="E25:L25"/>
    <mergeCell ref="S25:V25"/>
    <mergeCell ref="A27:D29"/>
    <mergeCell ref="N50:X50"/>
    <mergeCell ref="N51:X51"/>
    <mergeCell ref="N53:X53"/>
    <mergeCell ref="M15:Q17"/>
    <mergeCell ref="R16:X16"/>
    <mergeCell ref="M12:T14"/>
    <mergeCell ref="C54:F54"/>
    <mergeCell ref="C55:F55"/>
    <mergeCell ref="A45:B45"/>
    <mergeCell ref="A37:X37"/>
    <mergeCell ref="A38:X38"/>
    <mergeCell ref="A44:B44"/>
    <mergeCell ref="C44:F44"/>
    <mergeCell ref="G44:I44"/>
    <mergeCell ref="S42:U42"/>
    <mergeCell ref="V42:X42"/>
    <mergeCell ref="M42:N42"/>
    <mergeCell ref="G46:I46"/>
    <mergeCell ref="C45:F45"/>
    <mergeCell ref="C46:F46"/>
    <mergeCell ref="A46:B46"/>
    <mergeCell ref="G45:I45"/>
    <mergeCell ref="A52:B52"/>
    <mergeCell ref="A53:B53"/>
    <mergeCell ref="O60:P60"/>
    <mergeCell ref="W60:X60"/>
    <mergeCell ref="L60:N60"/>
    <mergeCell ref="Q60:V60"/>
    <mergeCell ref="G60:K60"/>
    <mergeCell ref="J52:X52"/>
    <mergeCell ref="G56:I56"/>
    <mergeCell ref="G55:I55"/>
    <mergeCell ref="J54:M54"/>
    <mergeCell ref="J55:M55"/>
    <mergeCell ref="J56:M56"/>
    <mergeCell ref="N54:X54"/>
    <mergeCell ref="N55:X55"/>
    <mergeCell ref="N56:X56"/>
    <mergeCell ref="N57:X57"/>
    <mergeCell ref="N58:X58"/>
    <mergeCell ref="G52:I52"/>
    <mergeCell ref="G53:I53"/>
    <mergeCell ref="A56:B56"/>
    <mergeCell ref="C59:F59"/>
    <mergeCell ref="C56:F56"/>
    <mergeCell ref="C58:F58"/>
    <mergeCell ref="A59:B59"/>
    <mergeCell ref="A55:B55"/>
    <mergeCell ref="A58:B58"/>
    <mergeCell ref="A57:B57"/>
    <mergeCell ref="C57:F57"/>
    <mergeCell ref="A54:B54"/>
    <mergeCell ref="G54:I54"/>
    <mergeCell ref="J51:M51"/>
    <mergeCell ref="A51:B51"/>
    <mergeCell ref="G50:I50"/>
    <mergeCell ref="A50:B50"/>
    <mergeCell ref="G51:I51"/>
    <mergeCell ref="A47:B47"/>
    <mergeCell ref="G47:I47"/>
    <mergeCell ref="C47:F47"/>
    <mergeCell ref="A48:B48"/>
    <mergeCell ref="A49:B49"/>
    <mergeCell ref="G48:I48"/>
    <mergeCell ref="G49:I49"/>
    <mergeCell ref="C48:F48"/>
    <mergeCell ref="C49:F49"/>
    <mergeCell ref="J53:M53"/>
    <mergeCell ref="J50:M50"/>
    <mergeCell ref="C53:F53"/>
    <mergeCell ref="C50:F50"/>
    <mergeCell ref="C51:F51"/>
    <mergeCell ref="C52:F52"/>
    <mergeCell ref="AA16:AO20"/>
    <mergeCell ref="T40:T41"/>
    <mergeCell ref="N44:X44"/>
    <mergeCell ref="N45:X45"/>
    <mergeCell ref="N46:X46"/>
    <mergeCell ref="N47:X47"/>
    <mergeCell ref="N48:X48"/>
    <mergeCell ref="N49:X49"/>
    <mergeCell ref="J44:M44"/>
    <mergeCell ref="J45:M45"/>
    <mergeCell ref="J46:M46"/>
    <mergeCell ref="J47:M47"/>
    <mergeCell ref="J48:M48"/>
    <mergeCell ref="J49:M49"/>
    <mergeCell ref="M40:S41"/>
    <mergeCell ref="M30:X30"/>
    <mergeCell ref="M31:X31"/>
    <mergeCell ref="A30:L30"/>
    <mergeCell ref="A31:L31"/>
    <mergeCell ref="A32:L32"/>
    <mergeCell ref="A33:K34"/>
    <mergeCell ref="M33:X34"/>
    <mergeCell ref="A21:C23"/>
    <mergeCell ref="M21:P23"/>
  </mergeCells>
  <dataValidations count="4">
    <dataValidation type="date" operator="greaterThanOrEqual" allowBlank="1" showInputMessage="1" showErrorMessage="1" prompt="Travel end date -mm/dd/yy" sqref="U10:V10" xr:uid="{00000000-0002-0000-0000-000000000000}">
      <formula1>36892</formula1>
    </dataValidation>
    <dataValidation type="date" operator="greaterThanOrEqual" allowBlank="1" showInputMessage="1" showErrorMessage="1" prompt="Travel begin date -mm/dd/yy" sqref="Q10" xr:uid="{00000000-0002-0000-0000-000001000000}">
      <formula1>36892</formula1>
    </dataValidation>
    <dataValidation allowBlank="1" showInputMessage="1" showErrorMessage="1" prompt="Enter data, and go to page 2." sqref="E25" xr:uid="{00000000-0002-0000-0000-000002000000}"/>
    <dataValidation type="textLength" allowBlank="1" showInputMessage="1" showErrorMessage="1" sqref="R16:X16" xr:uid="{DEA93BDA-93FC-496F-9718-0F458DDA2EEF}">
      <formula1>8</formula1>
      <formula2>8</formula2>
    </dataValidation>
  </dataValidations>
  <printOptions horizontalCentered="1"/>
  <pageMargins left="0.2" right="0.2" top="0.2" bottom="0.2" header="0.05" footer="0.05"/>
  <pageSetup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locked="0" defaultSize="0" autoFill="0" autoLine="0" autoPict="0">
                <anchor moveWithCells="1">
                  <from>
                    <xdr:col>8</xdr:col>
                    <xdr:colOff>38100</xdr:colOff>
                    <xdr:row>5</xdr:row>
                    <xdr:rowOff>236220</xdr:rowOff>
                  </from>
                  <to>
                    <xdr:col>9</xdr:col>
                    <xdr:colOff>83820</xdr:colOff>
                    <xdr:row>7</xdr:row>
                    <xdr:rowOff>38100</xdr:rowOff>
                  </to>
                </anchor>
              </controlPr>
            </control>
          </mc:Choice>
        </mc:AlternateContent>
        <mc:AlternateContent xmlns:mc="http://schemas.openxmlformats.org/markup-compatibility/2006">
          <mc:Choice Requires="x14">
            <control shapeId="1036" r:id="rId5" name="Check Box 12">
              <controlPr locked="0" defaultSize="0" autoFill="0" autoLine="0" autoPict="0">
                <anchor moveWithCells="1">
                  <from>
                    <xdr:col>22</xdr:col>
                    <xdr:colOff>327660</xdr:colOff>
                    <xdr:row>11</xdr:row>
                    <xdr:rowOff>45720</xdr:rowOff>
                  </from>
                  <to>
                    <xdr:col>23</xdr:col>
                    <xdr:colOff>182880</xdr:colOff>
                    <xdr:row>13</xdr:row>
                    <xdr:rowOff>38100</xdr:rowOff>
                  </to>
                </anchor>
              </controlPr>
            </control>
          </mc:Choice>
        </mc:AlternateContent>
        <mc:AlternateContent xmlns:mc="http://schemas.openxmlformats.org/markup-compatibility/2006">
          <mc:Choice Requires="x14">
            <control shapeId="1037" r:id="rId6" name="Check Box 13">
              <controlPr locked="0" defaultSize="0" autoFill="0" autoLine="0" autoPict="0">
                <anchor moveWithCells="1">
                  <from>
                    <xdr:col>20</xdr:col>
                    <xdr:colOff>327660</xdr:colOff>
                    <xdr:row>12</xdr:row>
                    <xdr:rowOff>22860</xdr:rowOff>
                  </from>
                  <to>
                    <xdr:col>21</xdr:col>
                    <xdr:colOff>220980</xdr:colOff>
                    <xdr:row>13</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AD97317D-5193-4E41-B5FD-D0763AD3DA43}">
          <x14:formula1>
            <xm:f>Lookups!$J$3:$J$18</xm:f>
          </x14:formula1>
          <xm:sqref>J53:J56 M57:M58</xm:sqref>
        </x14:dataValidation>
        <x14:dataValidation type="list" allowBlank="1" showInputMessage="1" showErrorMessage="1" xr:uid="{3A79B0BD-6878-4A00-8896-3325248E7E90}">
          <x14:formula1>
            <xm:f>Lookups!$N$2:$N$25</xm:f>
          </x14:formula1>
          <xm:sqref>D10:L10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B1:Z48"/>
  <sheetViews>
    <sheetView zoomScaleNormal="100" workbookViewId="0">
      <selection activeCell="G13" sqref="G13:I13"/>
    </sheetView>
  </sheetViews>
  <sheetFormatPr defaultColWidth="9.109375" defaultRowHeight="13.8" x14ac:dyDescent="0.25"/>
  <cols>
    <col min="1" max="1" width="0.33203125" style="73" customWidth="1"/>
    <col min="2" max="3" width="5.6640625" style="73" customWidth="1"/>
    <col min="4" max="5" width="6.6640625" style="73" customWidth="1"/>
    <col min="6" max="6" width="5.6640625" style="73" customWidth="1"/>
    <col min="7" max="9" width="5.44140625" style="73" customWidth="1"/>
    <col min="10" max="14" width="5.6640625" style="73" customWidth="1"/>
    <col min="15" max="15" width="7.109375" style="73" customWidth="1"/>
    <col min="16" max="25" width="5.6640625" style="73" customWidth="1"/>
    <col min="26" max="16384" width="9.109375" style="73"/>
  </cols>
  <sheetData>
    <row r="1" spans="2:26" ht="18" customHeight="1" x14ac:dyDescent="0.3">
      <c r="B1" s="384" t="s">
        <v>1</v>
      </c>
      <c r="C1" s="384"/>
      <c r="D1" s="384"/>
      <c r="E1" s="384"/>
      <c r="F1" s="384"/>
      <c r="G1" s="384"/>
      <c r="H1" s="384"/>
      <c r="I1" s="384"/>
      <c r="J1" s="384"/>
      <c r="K1" s="384"/>
      <c r="L1" s="384"/>
      <c r="M1" s="384"/>
      <c r="N1" s="384"/>
      <c r="O1" s="384"/>
      <c r="P1" s="384"/>
      <c r="Q1" s="384"/>
      <c r="R1" s="384"/>
      <c r="S1" s="384"/>
      <c r="T1" s="384"/>
      <c r="U1" s="384"/>
      <c r="V1" s="384"/>
      <c r="W1" s="384"/>
      <c r="X1" s="384"/>
      <c r="Y1" s="384"/>
    </row>
    <row r="2" spans="2:26" ht="18" customHeight="1" x14ac:dyDescent="0.3">
      <c r="B2" s="384" t="s">
        <v>2</v>
      </c>
      <c r="C2" s="384"/>
      <c r="D2" s="384"/>
      <c r="E2" s="384"/>
      <c r="F2" s="384"/>
      <c r="G2" s="384"/>
      <c r="H2" s="384"/>
      <c r="I2" s="384"/>
      <c r="J2" s="384"/>
      <c r="K2" s="384"/>
      <c r="L2" s="384"/>
      <c r="M2" s="384"/>
      <c r="N2" s="384"/>
      <c r="O2" s="384"/>
      <c r="P2" s="384"/>
      <c r="Q2" s="384"/>
      <c r="R2" s="384"/>
      <c r="S2" s="384"/>
      <c r="T2" s="384"/>
      <c r="U2" s="384"/>
      <c r="V2" s="384"/>
      <c r="W2" s="384"/>
      <c r="X2" s="384"/>
      <c r="Y2" s="384"/>
    </row>
    <row r="3" spans="2:26" ht="9" customHeight="1" x14ac:dyDescent="0.25">
      <c r="B3" s="69"/>
      <c r="C3" s="69"/>
      <c r="D3" s="69"/>
      <c r="E3" s="69"/>
      <c r="F3" s="69"/>
      <c r="G3" s="69"/>
      <c r="H3" s="69"/>
      <c r="I3" s="69"/>
      <c r="J3" s="69"/>
      <c r="K3" s="69"/>
      <c r="L3" s="69"/>
      <c r="M3" s="69"/>
      <c r="N3" s="69"/>
      <c r="O3" s="69"/>
      <c r="P3" s="69"/>
      <c r="Q3" s="69"/>
      <c r="R3" s="69"/>
      <c r="S3" s="69"/>
      <c r="T3" s="69"/>
      <c r="U3" s="69"/>
      <c r="V3" s="69"/>
      <c r="W3" s="69"/>
      <c r="X3" s="69"/>
      <c r="Y3" s="69"/>
    </row>
    <row r="4" spans="2:26" ht="18" customHeight="1" x14ac:dyDescent="0.25">
      <c r="B4" s="69" t="s">
        <v>27</v>
      </c>
      <c r="C4" s="69"/>
      <c r="D4" s="69"/>
      <c r="E4" s="69"/>
      <c r="F4" s="528">
        <f>'Page 1'!F16</f>
        <v>0</v>
      </c>
      <c r="G4" s="529"/>
      <c r="H4" s="529"/>
      <c r="I4" s="529"/>
      <c r="J4" s="529"/>
      <c r="K4" s="529"/>
      <c r="L4" s="529"/>
      <c r="M4" s="529"/>
      <c r="N4" s="69"/>
      <c r="O4" s="69" t="s">
        <v>57</v>
      </c>
      <c r="Q4" s="69"/>
      <c r="R4" s="69"/>
      <c r="S4" s="69"/>
      <c r="T4" s="529">
        <f>'Page 1'!R16</f>
        <v>0</v>
      </c>
      <c r="U4" s="529"/>
      <c r="V4" s="529"/>
      <c r="W4" s="529"/>
      <c r="X4" s="529"/>
      <c r="Y4" s="529"/>
    </row>
    <row r="5" spans="2:26" ht="18" customHeight="1" x14ac:dyDescent="0.3">
      <c r="B5" s="69" t="s">
        <v>22</v>
      </c>
      <c r="C5" s="69"/>
      <c r="D5" s="533">
        <f>'Page 1'!Q10</f>
        <v>0</v>
      </c>
      <c r="E5" s="533"/>
      <c r="F5" s="533"/>
      <c r="G5" s="533"/>
      <c r="H5" s="74" t="s">
        <v>6</v>
      </c>
      <c r="I5" s="533">
        <f>'Page 1'!V10</f>
        <v>0</v>
      </c>
      <c r="J5" s="533"/>
      <c r="K5" s="533"/>
      <c r="L5" s="69"/>
      <c r="M5" s="69"/>
      <c r="N5" s="69" t="s">
        <v>28</v>
      </c>
      <c r="O5" s="69"/>
      <c r="P5" s="75">
        <v>2</v>
      </c>
      <c r="Q5" s="69"/>
      <c r="R5" s="69"/>
      <c r="S5" s="69"/>
      <c r="T5" s="69"/>
      <c r="U5" s="69"/>
      <c r="V5" s="69"/>
      <c r="W5" s="69"/>
      <c r="X5" s="69"/>
      <c r="Y5" s="69"/>
    </row>
    <row r="6" spans="2:26" ht="9" customHeight="1" thickBot="1" x14ac:dyDescent="0.3">
      <c r="B6" s="69"/>
      <c r="C6" s="69"/>
      <c r="D6" s="69"/>
      <c r="E6" s="69"/>
      <c r="F6" s="69"/>
      <c r="G6" s="69"/>
      <c r="H6" s="69"/>
      <c r="I6" s="69"/>
      <c r="J6" s="69"/>
      <c r="K6" s="69"/>
      <c r="L6" s="69"/>
      <c r="M6" s="69"/>
      <c r="N6" s="69"/>
      <c r="O6" s="69"/>
      <c r="P6" s="69"/>
      <c r="Q6" s="69"/>
      <c r="R6" s="69"/>
      <c r="S6" s="69"/>
      <c r="T6" s="69"/>
      <c r="U6" s="69"/>
      <c r="V6" s="69"/>
      <c r="W6" s="69"/>
      <c r="X6" s="69"/>
      <c r="Y6" s="69"/>
    </row>
    <row r="7" spans="2:26" ht="20.100000000000001" customHeight="1" x14ac:dyDescent="0.25">
      <c r="B7" s="530"/>
      <c r="C7" s="531"/>
      <c r="D7" s="505" t="s">
        <v>29</v>
      </c>
      <c r="E7" s="506"/>
      <c r="F7" s="506"/>
      <c r="G7" s="506"/>
      <c r="H7" s="506"/>
      <c r="I7" s="508"/>
      <c r="J7" s="532" t="s">
        <v>30</v>
      </c>
      <c r="K7" s="506"/>
      <c r="L7" s="506"/>
      <c r="M7" s="506"/>
      <c r="N7" s="508"/>
      <c r="O7" s="532" t="s">
        <v>31</v>
      </c>
      <c r="P7" s="506"/>
      <c r="Q7" s="506"/>
      <c r="R7" s="506"/>
      <c r="S7" s="508"/>
      <c r="T7" s="532" t="s">
        <v>32</v>
      </c>
      <c r="U7" s="506"/>
      <c r="V7" s="506"/>
      <c r="W7" s="506"/>
      <c r="X7" s="506"/>
      <c r="Y7" s="508"/>
    </row>
    <row r="8" spans="2:26" ht="20.100000000000001" customHeight="1" thickBot="1" x14ac:dyDescent="0.3">
      <c r="B8" s="534" t="s">
        <v>33</v>
      </c>
      <c r="C8" s="535"/>
      <c r="D8" s="536" t="s">
        <v>34</v>
      </c>
      <c r="E8" s="537"/>
      <c r="F8" s="538"/>
      <c r="G8" s="536" t="s">
        <v>35</v>
      </c>
      <c r="H8" s="537"/>
      <c r="I8" s="539"/>
      <c r="J8" s="76">
        <v>1</v>
      </c>
      <c r="K8" s="536" t="s">
        <v>36</v>
      </c>
      <c r="L8" s="538"/>
      <c r="M8" s="536" t="s">
        <v>37</v>
      </c>
      <c r="N8" s="539"/>
      <c r="O8" s="76">
        <v>2</v>
      </c>
      <c r="P8" s="536" t="s">
        <v>36</v>
      </c>
      <c r="Q8" s="538"/>
      <c r="R8" s="536" t="s">
        <v>38</v>
      </c>
      <c r="S8" s="539"/>
      <c r="T8" s="76">
        <v>3</v>
      </c>
      <c r="U8" s="536" t="s">
        <v>39</v>
      </c>
      <c r="V8" s="537"/>
      <c r="W8" s="538"/>
      <c r="X8" s="536" t="s">
        <v>24</v>
      </c>
      <c r="Y8" s="539"/>
    </row>
    <row r="9" spans="2:26" ht="20.100000000000001" customHeight="1" x14ac:dyDescent="0.25">
      <c r="B9" s="522"/>
      <c r="C9" s="523"/>
      <c r="D9" s="524" t="s">
        <v>324</v>
      </c>
      <c r="E9" s="525"/>
      <c r="F9" s="526"/>
      <c r="G9" s="524" t="s">
        <v>325</v>
      </c>
      <c r="H9" s="525"/>
      <c r="I9" s="527"/>
      <c r="J9" s="125" t="s">
        <v>40</v>
      </c>
      <c r="K9" s="441"/>
      <c r="L9" s="442"/>
      <c r="M9" s="441"/>
      <c r="N9" s="499"/>
      <c r="O9" s="101" t="s">
        <v>41</v>
      </c>
      <c r="P9" s="441"/>
      <c r="Q9" s="498"/>
      <c r="R9" s="441"/>
      <c r="S9" s="499"/>
      <c r="T9" s="102"/>
      <c r="U9" s="500"/>
      <c r="V9" s="501"/>
      <c r="W9" s="502"/>
      <c r="X9" s="441"/>
      <c r="Y9" s="499"/>
      <c r="Z9" s="38" t="str">
        <f>IF(AND((K14+M14+P14+R14+X14)&gt;0,B9=0),"PLEASE ENTER DATE FOR INCURRED EXPENSE","")</f>
        <v/>
      </c>
    </row>
    <row r="10" spans="2:26" ht="20.100000000000001" customHeight="1" x14ac:dyDescent="0.25">
      <c r="B10" s="446"/>
      <c r="C10" s="447"/>
      <c r="D10" s="437"/>
      <c r="E10" s="438"/>
      <c r="F10" s="439"/>
      <c r="G10" s="437"/>
      <c r="H10" s="438"/>
      <c r="I10" s="440"/>
      <c r="J10" s="126" t="s">
        <v>95</v>
      </c>
      <c r="K10" s="519"/>
      <c r="L10" s="520"/>
      <c r="M10" s="519"/>
      <c r="N10" s="521"/>
      <c r="O10" s="127" t="s">
        <v>42</v>
      </c>
      <c r="P10" s="441"/>
      <c r="Q10" s="498"/>
      <c r="R10" s="441"/>
      <c r="S10" s="499"/>
      <c r="T10" s="128"/>
      <c r="U10" s="500"/>
      <c r="V10" s="501"/>
      <c r="W10" s="502"/>
      <c r="X10" s="441"/>
      <c r="Y10" s="499"/>
    </row>
    <row r="11" spans="2:26" ht="20.100000000000001" customHeight="1" x14ac:dyDescent="0.25">
      <c r="B11" s="431" t="s">
        <v>43</v>
      </c>
      <c r="C11" s="432"/>
      <c r="D11" s="433"/>
      <c r="E11" s="434"/>
      <c r="F11" s="136" t="s">
        <v>44</v>
      </c>
      <c r="G11" s="433"/>
      <c r="H11" s="434"/>
      <c r="I11" s="137" t="s">
        <v>44</v>
      </c>
      <c r="J11" s="512"/>
      <c r="K11" s="513"/>
      <c r="L11" s="513"/>
      <c r="M11" s="513"/>
      <c r="N11" s="514"/>
      <c r="O11" s="101" t="s">
        <v>45</v>
      </c>
      <c r="P11" s="441"/>
      <c r="Q11" s="498"/>
      <c r="R11" s="441"/>
      <c r="S11" s="499"/>
      <c r="T11" s="102"/>
      <c r="U11" s="500"/>
      <c r="V11" s="501"/>
      <c r="W11" s="502"/>
      <c r="X11" s="441"/>
      <c r="Y11" s="499"/>
      <c r="Z11" s="32"/>
    </row>
    <row r="12" spans="2:26" ht="21" customHeight="1" x14ac:dyDescent="0.25">
      <c r="B12" s="418" t="s">
        <v>46</v>
      </c>
      <c r="C12" s="419"/>
      <c r="D12" s="420"/>
      <c r="E12" s="421"/>
      <c r="F12" s="136" t="s">
        <v>47</v>
      </c>
      <c r="G12" s="420"/>
      <c r="H12" s="421"/>
      <c r="I12" s="137" t="s">
        <v>47</v>
      </c>
      <c r="J12" s="515"/>
      <c r="K12" s="516"/>
      <c r="L12" s="516"/>
      <c r="M12" s="517"/>
      <c r="N12" s="518"/>
      <c r="O12" s="103" t="s">
        <v>59</v>
      </c>
      <c r="P12" s="422">
        <f>SUM(P9:P11)</f>
        <v>0</v>
      </c>
      <c r="Q12" s="479"/>
      <c r="R12" s="422">
        <f>SUM(R9:R11)</f>
        <v>0</v>
      </c>
      <c r="S12" s="479"/>
      <c r="T12" s="104"/>
      <c r="U12" s="480"/>
      <c r="V12" s="481"/>
      <c r="W12" s="482"/>
      <c r="X12" s="483"/>
      <c r="Y12" s="484"/>
      <c r="Z12" s="32" t="s">
        <v>223</v>
      </c>
    </row>
    <row r="13" spans="2:26" ht="20.100000000000001" customHeight="1" x14ac:dyDescent="0.25">
      <c r="B13" s="443" t="s">
        <v>58</v>
      </c>
      <c r="C13" s="444"/>
      <c r="D13" s="444"/>
      <c r="E13" s="444"/>
      <c r="F13" s="445"/>
      <c r="G13" s="510"/>
      <c r="H13" s="510"/>
      <c r="I13" s="511"/>
      <c r="J13" s="129" t="s">
        <v>96</v>
      </c>
      <c r="K13" s="422" t="b">
        <f>IF('Page 1'!$Y$13=TRUE,G13*Lookups!$H$4,IF('Page 1'!$Z$13=TRUE,(G13*Lookups!$H$2)))</f>
        <v>0</v>
      </c>
      <c r="L13" s="423">
        <f t="shared" ref="L13" si="0">IF(K13&lt;101,K13*0.545,IF(K13&gt;100,(K13*0.33)))</f>
        <v>0</v>
      </c>
      <c r="M13" s="485"/>
      <c r="N13" s="486"/>
      <c r="O13" s="105" t="s">
        <v>48</v>
      </c>
      <c r="P13" s="483"/>
      <c r="Q13" s="487"/>
      <c r="R13" s="483"/>
      <c r="S13" s="484"/>
      <c r="T13" s="104"/>
      <c r="U13" s="488"/>
      <c r="V13" s="489"/>
      <c r="W13" s="490"/>
      <c r="X13" s="483"/>
      <c r="Y13" s="484"/>
      <c r="Z13" s="32" t="s">
        <v>223</v>
      </c>
    </row>
    <row r="14" spans="2:26" ht="21.9" customHeight="1" thickBot="1" x14ac:dyDescent="0.3">
      <c r="B14" s="424" t="s">
        <v>49</v>
      </c>
      <c r="C14" s="509"/>
      <c r="D14" s="426"/>
      <c r="E14" s="427"/>
      <c r="F14" s="427"/>
      <c r="G14" s="427"/>
      <c r="H14" s="427"/>
      <c r="I14" s="428"/>
      <c r="J14" s="107" t="s">
        <v>56</v>
      </c>
      <c r="K14" s="429">
        <f>SUM(K13,K9,K10,K11,K12)</f>
        <v>0</v>
      </c>
      <c r="L14" s="470"/>
      <c r="M14" s="429">
        <f>SUM(M9,M10,M11,M12)</f>
        <v>0</v>
      </c>
      <c r="N14" s="469"/>
      <c r="O14" s="107" t="s">
        <v>56</v>
      </c>
      <c r="P14" s="429">
        <f>SUM(P12,P13)</f>
        <v>0</v>
      </c>
      <c r="Q14" s="470"/>
      <c r="R14" s="429">
        <f>SUM(R12,R13)</f>
        <v>0</v>
      </c>
      <c r="S14" s="469"/>
      <c r="T14" s="107" t="s">
        <v>56</v>
      </c>
      <c r="U14" s="473"/>
      <c r="V14" s="474"/>
      <c r="W14" s="475"/>
      <c r="X14" s="429">
        <f>SUM(X9,X10,X11,X12,X13)</f>
        <v>0</v>
      </c>
      <c r="Y14" s="469"/>
      <c r="Z14" s="38" t="str">
        <f>IF(AND((K14+M14+P14+R14+X14)&gt;0,D14=0),"PLEASE COMPLETE REASON FOR TRIP","")</f>
        <v/>
      </c>
    </row>
    <row r="15" spans="2:26" ht="20.100000000000001" customHeight="1" x14ac:dyDescent="0.25">
      <c r="B15" s="503" t="s">
        <v>33</v>
      </c>
      <c r="C15" s="504"/>
      <c r="D15" s="505" t="s">
        <v>34</v>
      </c>
      <c r="E15" s="506"/>
      <c r="F15" s="507"/>
      <c r="G15" s="505" t="s">
        <v>35</v>
      </c>
      <c r="H15" s="506"/>
      <c r="I15" s="508"/>
      <c r="J15" s="100"/>
      <c r="K15" s="505" t="s">
        <v>36</v>
      </c>
      <c r="L15" s="507"/>
      <c r="M15" s="505" t="s">
        <v>37</v>
      </c>
      <c r="N15" s="508"/>
      <c r="O15" s="101"/>
      <c r="P15" s="505" t="s">
        <v>36</v>
      </c>
      <c r="Q15" s="507"/>
      <c r="R15" s="505" t="s">
        <v>38</v>
      </c>
      <c r="S15" s="508"/>
      <c r="T15" s="101"/>
      <c r="U15" s="505" t="s">
        <v>39</v>
      </c>
      <c r="V15" s="506"/>
      <c r="W15" s="507"/>
      <c r="X15" s="505" t="s">
        <v>24</v>
      </c>
      <c r="Y15" s="508"/>
    </row>
    <row r="16" spans="2:26" ht="20.100000000000001" customHeight="1" x14ac:dyDescent="0.25">
      <c r="B16" s="435"/>
      <c r="C16" s="436"/>
      <c r="D16" s="437"/>
      <c r="E16" s="438"/>
      <c r="F16" s="439"/>
      <c r="G16" s="437"/>
      <c r="H16" s="438"/>
      <c r="I16" s="440"/>
      <c r="J16" s="101" t="s">
        <v>40</v>
      </c>
      <c r="K16" s="441"/>
      <c r="L16" s="442"/>
      <c r="M16" s="441"/>
      <c r="N16" s="499"/>
      <c r="O16" s="101" t="s">
        <v>41</v>
      </c>
      <c r="P16" s="441"/>
      <c r="Q16" s="498"/>
      <c r="R16" s="441"/>
      <c r="S16" s="499"/>
      <c r="T16" s="102"/>
      <c r="U16" s="500"/>
      <c r="V16" s="501"/>
      <c r="W16" s="502"/>
      <c r="X16" s="441"/>
      <c r="Y16" s="499"/>
      <c r="Z16" s="38" t="str">
        <f>IF(AND((K21+M21+P21+R21+X21)&gt;0,B16=0),"PLEASE ENTER DATE FOR INCURRED EXPENSE","")</f>
        <v/>
      </c>
    </row>
    <row r="17" spans="2:26" ht="20.100000000000001" customHeight="1" x14ac:dyDescent="0.25">
      <c r="B17" s="446"/>
      <c r="C17" s="447"/>
      <c r="D17" s="437"/>
      <c r="E17" s="438"/>
      <c r="F17" s="439"/>
      <c r="G17" s="437"/>
      <c r="H17" s="438"/>
      <c r="I17" s="440"/>
      <c r="J17" s="101" t="s">
        <v>95</v>
      </c>
      <c r="K17" s="441"/>
      <c r="L17" s="442"/>
      <c r="M17" s="441"/>
      <c r="N17" s="499"/>
      <c r="O17" s="101" t="s">
        <v>42</v>
      </c>
      <c r="P17" s="441"/>
      <c r="Q17" s="498"/>
      <c r="R17" s="441"/>
      <c r="S17" s="499"/>
      <c r="T17" s="102"/>
      <c r="U17" s="500"/>
      <c r="V17" s="501"/>
      <c r="W17" s="502"/>
      <c r="X17" s="441"/>
      <c r="Y17" s="499"/>
    </row>
    <row r="18" spans="2:26" ht="20.100000000000001" customHeight="1" x14ac:dyDescent="0.25">
      <c r="B18" s="431" t="s">
        <v>43</v>
      </c>
      <c r="C18" s="432"/>
      <c r="D18" s="433"/>
      <c r="E18" s="434"/>
      <c r="F18" s="136" t="s">
        <v>44</v>
      </c>
      <c r="G18" s="433"/>
      <c r="H18" s="434"/>
      <c r="I18" s="137" t="s">
        <v>44</v>
      </c>
      <c r="J18" s="491"/>
      <c r="K18" s="492"/>
      <c r="L18" s="492"/>
      <c r="M18" s="492"/>
      <c r="N18" s="493"/>
      <c r="O18" s="101" t="s">
        <v>45</v>
      </c>
      <c r="P18" s="441"/>
      <c r="Q18" s="498"/>
      <c r="R18" s="441"/>
      <c r="S18" s="499"/>
      <c r="T18" s="102"/>
      <c r="U18" s="500"/>
      <c r="V18" s="501"/>
      <c r="W18" s="502"/>
      <c r="X18" s="441"/>
      <c r="Y18" s="499"/>
      <c r="Z18" s="32"/>
    </row>
    <row r="19" spans="2:26" ht="21" customHeight="1" x14ac:dyDescent="0.25">
      <c r="B19" s="418" t="s">
        <v>46</v>
      </c>
      <c r="C19" s="419"/>
      <c r="D19" s="420"/>
      <c r="E19" s="421"/>
      <c r="F19" s="135" t="s">
        <v>47</v>
      </c>
      <c r="G19" s="420"/>
      <c r="H19" s="421"/>
      <c r="I19" s="137" t="s">
        <v>47</v>
      </c>
      <c r="J19" s="494"/>
      <c r="K19" s="495"/>
      <c r="L19" s="495"/>
      <c r="M19" s="496"/>
      <c r="N19" s="497"/>
      <c r="O19" s="103" t="s">
        <v>59</v>
      </c>
      <c r="P19" s="422">
        <f>SUM(P16:Q18)</f>
        <v>0</v>
      </c>
      <c r="Q19" s="479"/>
      <c r="R19" s="422">
        <f>SUM(R16:R18)</f>
        <v>0</v>
      </c>
      <c r="S19" s="479"/>
      <c r="T19" s="104"/>
      <c r="U19" s="480"/>
      <c r="V19" s="481"/>
      <c r="W19" s="482"/>
      <c r="X19" s="483"/>
      <c r="Y19" s="484"/>
      <c r="Z19" s="32" t="s">
        <v>223</v>
      </c>
    </row>
    <row r="20" spans="2:26" ht="20.100000000000001" customHeight="1" x14ac:dyDescent="0.25">
      <c r="B20" s="443" t="s">
        <v>58</v>
      </c>
      <c r="C20" s="444"/>
      <c r="D20" s="444"/>
      <c r="E20" s="444"/>
      <c r="F20" s="445"/>
      <c r="G20" s="510"/>
      <c r="H20" s="510"/>
      <c r="I20" s="511"/>
      <c r="J20" s="105" t="s">
        <v>96</v>
      </c>
      <c r="K20" s="422" t="b">
        <f>IF('Page 1'!$Y$13=TRUE,G20*Lookups!$H$4,IF('Page 1'!$Z$13=TRUE,(G20*Lookups!$H$2)))</f>
        <v>0</v>
      </c>
      <c r="L20" s="423">
        <f t="shared" ref="L20" si="1">IF(K20&lt;101,K20*0.545,IF(K20&gt;100,(K20*0.33)))</f>
        <v>0</v>
      </c>
      <c r="M20" s="485"/>
      <c r="N20" s="486"/>
      <c r="O20" s="106" t="s">
        <v>48</v>
      </c>
      <c r="P20" s="483"/>
      <c r="Q20" s="487"/>
      <c r="R20" s="483"/>
      <c r="S20" s="484"/>
      <c r="T20" s="104"/>
      <c r="U20" s="488"/>
      <c r="V20" s="489"/>
      <c r="W20" s="490"/>
      <c r="X20" s="483"/>
      <c r="Y20" s="484"/>
      <c r="Z20" s="32" t="s">
        <v>223</v>
      </c>
    </row>
    <row r="21" spans="2:26" ht="21.9" customHeight="1" thickBot="1" x14ac:dyDescent="0.3">
      <c r="B21" s="424" t="s">
        <v>49</v>
      </c>
      <c r="C21" s="509"/>
      <c r="D21" s="426"/>
      <c r="E21" s="427"/>
      <c r="F21" s="427"/>
      <c r="G21" s="427"/>
      <c r="H21" s="427"/>
      <c r="I21" s="428"/>
      <c r="J21" s="107" t="s">
        <v>56</v>
      </c>
      <c r="K21" s="429">
        <f>SUM(K16,K17,K18,K19,K20)</f>
        <v>0</v>
      </c>
      <c r="L21" s="430"/>
      <c r="M21" s="429">
        <f>SUM(M16,M17,M18,M19)</f>
        <v>0</v>
      </c>
      <c r="N21" s="469"/>
      <c r="O21" s="107" t="s">
        <v>56</v>
      </c>
      <c r="P21" s="429">
        <f>SUM(P19,P20)</f>
        <v>0</v>
      </c>
      <c r="Q21" s="470"/>
      <c r="R21" s="471">
        <f>SUM(R19,R20)</f>
        <v>0</v>
      </c>
      <c r="S21" s="469"/>
      <c r="T21" s="107" t="s">
        <v>56</v>
      </c>
      <c r="U21" s="473"/>
      <c r="V21" s="474"/>
      <c r="W21" s="475"/>
      <c r="X21" s="429">
        <f>SUM(X16,X17,X18,X19,X20)</f>
        <v>0</v>
      </c>
      <c r="Y21" s="469"/>
      <c r="Z21" s="38" t="str">
        <f>IF(AND((K21+M21+P21+R21+X21)&gt;0,D21=0),"PLEASE COMPLETE REASON FOR TRIP","")</f>
        <v/>
      </c>
    </row>
    <row r="22" spans="2:26" ht="20.100000000000001" customHeight="1" x14ac:dyDescent="0.25">
      <c r="B22" s="503" t="s">
        <v>33</v>
      </c>
      <c r="C22" s="504"/>
      <c r="D22" s="505" t="s">
        <v>34</v>
      </c>
      <c r="E22" s="506"/>
      <c r="F22" s="507"/>
      <c r="G22" s="505" t="s">
        <v>35</v>
      </c>
      <c r="H22" s="506"/>
      <c r="I22" s="508"/>
      <c r="J22" s="101"/>
      <c r="K22" s="505" t="s">
        <v>36</v>
      </c>
      <c r="L22" s="507"/>
      <c r="M22" s="505" t="s">
        <v>37</v>
      </c>
      <c r="N22" s="508"/>
      <c r="O22" s="101"/>
      <c r="P22" s="505" t="s">
        <v>36</v>
      </c>
      <c r="Q22" s="507"/>
      <c r="R22" s="505" t="s">
        <v>38</v>
      </c>
      <c r="S22" s="508"/>
      <c r="T22" s="101"/>
      <c r="U22" s="505" t="s">
        <v>39</v>
      </c>
      <c r="V22" s="506"/>
      <c r="W22" s="507"/>
      <c r="X22" s="505" t="s">
        <v>24</v>
      </c>
      <c r="Y22" s="508"/>
    </row>
    <row r="23" spans="2:26" ht="20.100000000000001" customHeight="1" x14ac:dyDescent="0.25">
      <c r="B23" s="435"/>
      <c r="C23" s="436"/>
      <c r="D23" s="437"/>
      <c r="E23" s="438"/>
      <c r="F23" s="439"/>
      <c r="G23" s="437"/>
      <c r="H23" s="438"/>
      <c r="I23" s="440"/>
      <c r="J23" s="101" t="s">
        <v>40</v>
      </c>
      <c r="K23" s="441"/>
      <c r="L23" s="442"/>
      <c r="M23" s="441"/>
      <c r="N23" s="499"/>
      <c r="O23" s="101" t="s">
        <v>41</v>
      </c>
      <c r="P23" s="441"/>
      <c r="Q23" s="498"/>
      <c r="R23" s="441"/>
      <c r="S23" s="499"/>
      <c r="T23" s="102"/>
      <c r="U23" s="500"/>
      <c r="V23" s="501"/>
      <c r="W23" s="502"/>
      <c r="X23" s="441"/>
      <c r="Y23" s="499"/>
      <c r="Z23" s="38" t="str">
        <f>IF(AND((K28+M28+P28+R28+X28)&gt;0,B23=0),"PLEASE ENTER DATE FOR INCURRED EXPENSE","")</f>
        <v/>
      </c>
    </row>
    <row r="24" spans="2:26" ht="20.100000000000001" customHeight="1" x14ac:dyDescent="0.25">
      <c r="B24" s="446"/>
      <c r="C24" s="447"/>
      <c r="D24" s="437"/>
      <c r="E24" s="438"/>
      <c r="F24" s="439"/>
      <c r="G24" s="437"/>
      <c r="H24" s="438"/>
      <c r="I24" s="440"/>
      <c r="J24" s="101" t="s">
        <v>95</v>
      </c>
      <c r="K24" s="441"/>
      <c r="L24" s="442"/>
      <c r="M24" s="441"/>
      <c r="N24" s="499"/>
      <c r="O24" s="101" t="s">
        <v>42</v>
      </c>
      <c r="P24" s="441"/>
      <c r="Q24" s="498"/>
      <c r="R24" s="441"/>
      <c r="S24" s="499"/>
      <c r="T24" s="102"/>
      <c r="U24" s="500"/>
      <c r="V24" s="501"/>
      <c r="W24" s="502"/>
      <c r="X24" s="441"/>
      <c r="Y24" s="499"/>
    </row>
    <row r="25" spans="2:26" ht="20.100000000000001" customHeight="1" x14ac:dyDescent="0.25">
      <c r="B25" s="431" t="s">
        <v>43</v>
      </c>
      <c r="C25" s="432"/>
      <c r="D25" s="433"/>
      <c r="E25" s="434"/>
      <c r="F25" s="136" t="s">
        <v>44</v>
      </c>
      <c r="G25" s="433"/>
      <c r="H25" s="434"/>
      <c r="I25" s="137" t="s">
        <v>44</v>
      </c>
      <c r="J25" s="491"/>
      <c r="K25" s="492"/>
      <c r="L25" s="492"/>
      <c r="M25" s="492"/>
      <c r="N25" s="493"/>
      <c r="O25" s="101" t="s">
        <v>45</v>
      </c>
      <c r="P25" s="441"/>
      <c r="Q25" s="498"/>
      <c r="R25" s="441"/>
      <c r="S25" s="499"/>
      <c r="T25" s="102"/>
      <c r="U25" s="500"/>
      <c r="V25" s="501"/>
      <c r="W25" s="502"/>
      <c r="X25" s="441"/>
      <c r="Y25" s="499"/>
      <c r="Z25" s="32"/>
    </row>
    <row r="26" spans="2:26" ht="21" customHeight="1" x14ac:dyDescent="0.25">
      <c r="B26" s="418" t="s">
        <v>46</v>
      </c>
      <c r="C26" s="419"/>
      <c r="D26" s="420"/>
      <c r="E26" s="421"/>
      <c r="F26" s="136" t="s">
        <v>47</v>
      </c>
      <c r="G26" s="420"/>
      <c r="H26" s="421"/>
      <c r="I26" s="137" t="s">
        <v>47</v>
      </c>
      <c r="J26" s="494"/>
      <c r="K26" s="495"/>
      <c r="L26" s="495"/>
      <c r="M26" s="496"/>
      <c r="N26" s="497"/>
      <c r="O26" s="103" t="s">
        <v>59</v>
      </c>
      <c r="P26" s="422">
        <f>SUM(P23:Q25)</f>
        <v>0</v>
      </c>
      <c r="Q26" s="479"/>
      <c r="R26" s="422">
        <f>SUM(R23:R25)</f>
        <v>0</v>
      </c>
      <c r="S26" s="479"/>
      <c r="T26" s="104"/>
      <c r="U26" s="480"/>
      <c r="V26" s="481"/>
      <c r="W26" s="482"/>
      <c r="X26" s="483"/>
      <c r="Y26" s="484"/>
      <c r="Z26" s="32" t="s">
        <v>223</v>
      </c>
    </row>
    <row r="27" spans="2:26" ht="20.100000000000001" customHeight="1" x14ac:dyDescent="0.25">
      <c r="B27" s="540" t="s">
        <v>58</v>
      </c>
      <c r="C27" s="541"/>
      <c r="D27" s="541"/>
      <c r="E27" s="541"/>
      <c r="F27" s="542"/>
      <c r="G27" s="510"/>
      <c r="H27" s="510"/>
      <c r="I27" s="511"/>
      <c r="J27" s="105" t="s">
        <v>96</v>
      </c>
      <c r="K27" s="422" t="b">
        <f>IF('Page 1'!$Y$13=TRUE,G27*Lookups!$H$4,IF('Page 1'!$Z$13=TRUE,(G27*Lookups!$H$2)))</f>
        <v>0</v>
      </c>
      <c r="L27" s="423">
        <f t="shared" ref="L27" si="2">IF(K27&lt;101,K27*0.545,IF(K27&gt;100,(K27*0.33)))</f>
        <v>0</v>
      </c>
      <c r="M27" s="485"/>
      <c r="N27" s="486"/>
      <c r="O27" s="106" t="s">
        <v>48</v>
      </c>
      <c r="P27" s="483"/>
      <c r="Q27" s="487"/>
      <c r="R27" s="483"/>
      <c r="S27" s="484"/>
      <c r="T27" s="104"/>
      <c r="U27" s="488"/>
      <c r="V27" s="489"/>
      <c r="W27" s="490"/>
      <c r="X27" s="483"/>
      <c r="Y27" s="484"/>
      <c r="Z27" s="32" t="s">
        <v>223</v>
      </c>
    </row>
    <row r="28" spans="2:26" ht="21.9" customHeight="1" thickBot="1" x14ac:dyDescent="0.3">
      <c r="B28" s="424" t="s">
        <v>49</v>
      </c>
      <c r="C28" s="509"/>
      <c r="D28" s="426"/>
      <c r="E28" s="427"/>
      <c r="F28" s="427"/>
      <c r="G28" s="427"/>
      <c r="H28" s="427"/>
      <c r="I28" s="428"/>
      <c r="J28" s="107" t="s">
        <v>56</v>
      </c>
      <c r="K28" s="429">
        <f>SUM(K27,K23,K24,K25,K26)</f>
        <v>0</v>
      </c>
      <c r="L28" s="470"/>
      <c r="M28" s="429">
        <f>SUM(M23,M24,M25,M26)</f>
        <v>0</v>
      </c>
      <c r="N28" s="469"/>
      <c r="O28" s="107" t="s">
        <v>56</v>
      </c>
      <c r="P28" s="429">
        <f>SUM(P26,P27)</f>
        <v>0</v>
      </c>
      <c r="Q28" s="470"/>
      <c r="R28" s="471">
        <f>SUM(R26,R27)</f>
        <v>0</v>
      </c>
      <c r="S28" s="469"/>
      <c r="T28" s="107" t="s">
        <v>56</v>
      </c>
      <c r="U28" s="473"/>
      <c r="V28" s="474"/>
      <c r="W28" s="475"/>
      <c r="X28" s="429">
        <f>SUM(X23,X24,X25,X26,X27)</f>
        <v>0</v>
      </c>
      <c r="Y28" s="469"/>
      <c r="Z28" s="38" t="str">
        <f>IF(AND((K28+M28+P28+R28+X28)&gt;0,D28=0),"PLEASE COMPLETE REASON FOR TRIP","")</f>
        <v/>
      </c>
    </row>
    <row r="29" spans="2:26" ht="20.100000000000001" customHeight="1" x14ac:dyDescent="0.25">
      <c r="B29" s="503" t="s">
        <v>33</v>
      </c>
      <c r="C29" s="504"/>
      <c r="D29" s="505" t="s">
        <v>34</v>
      </c>
      <c r="E29" s="506"/>
      <c r="F29" s="507"/>
      <c r="G29" s="505" t="s">
        <v>35</v>
      </c>
      <c r="H29" s="506"/>
      <c r="I29" s="508"/>
      <c r="J29" s="101"/>
      <c r="K29" s="505" t="s">
        <v>36</v>
      </c>
      <c r="L29" s="507"/>
      <c r="M29" s="505" t="s">
        <v>37</v>
      </c>
      <c r="N29" s="508"/>
      <c r="O29" s="101"/>
      <c r="P29" s="505" t="s">
        <v>36</v>
      </c>
      <c r="Q29" s="507"/>
      <c r="R29" s="505" t="s">
        <v>38</v>
      </c>
      <c r="S29" s="508"/>
      <c r="T29" s="101"/>
      <c r="U29" s="505" t="s">
        <v>39</v>
      </c>
      <c r="V29" s="506"/>
      <c r="W29" s="507"/>
      <c r="X29" s="505" t="s">
        <v>24</v>
      </c>
      <c r="Y29" s="508"/>
    </row>
    <row r="30" spans="2:26" ht="20.100000000000001" customHeight="1" x14ac:dyDescent="0.25">
      <c r="B30" s="435"/>
      <c r="C30" s="436"/>
      <c r="D30" s="437"/>
      <c r="E30" s="438"/>
      <c r="F30" s="439"/>
      <c r="G30" s="437"/>
      <c r="H30" s="438"/>
      <c r="I30" s="440"/>
      <c r="J30" s="101" t="s">
        <v>40</v>
      </c>
      <c r="K30" s="441"/>
      <c r="L30" s="442"/>
      <c r="M30" s="441"/>
      <c r="N30" s="499"/>
      <c r="O30" s="101" t="s">
        <v>41</v>
      </c>
      <c r="P30" s="441"/>
      <c r="Q30" s="498"/>
      <c r="R30" s="441"/>
      <c r="S30" s="499"/>
      <c r="T30" s="102"/>
      <c r="U30" s="500"/>
      <c r="V30" s="501"/>
      <c r="W30" s="502"/>
      <c r="X30" s="441"/>
      <c r="Y30" s="499"/>
      <c r="Z30" s="38" t="str">
        <f>IF(AND((K35+M35+P35+R35+X35)&gt;0,B30=0),"PLEASE ENTER DATE FOR INCURRED EXPENSE","")</f>
        <v/>
      </c>
    </row>
    <row r="31" spans="2:26" ht="20.100000000000001" customHeight="1" x14ac:dyDescent="0.25">
      <c r="B31" s="446"/>
      <c r="C31" s="447"/>
      <c r="D31" s="437"/>
      <c r="E31" s="438"/>
      <c r="F31" s="439"/>
      <c r="G31" s="437"/>
      <c r="H31" s="438"/>
      <c r="I31" s="440"/>
      <c r="J31" s="101" t="s">
        <v>95</v>
      </c>
      <c r="K31" s="441"/>
      <c r="L31" s="442"/>
      <c r="M31" s="441"/>
      <c r="N31" s="499"/>
      <c r="O31" s="101" t="s">
        <v>42</v>
      </c>
      <c r="P31" s="441"/>
      <c r="Q31" s="498"/>
      <c r="R31" s="441"/>
      <c r="S31" s="499"/>
      <c r="T31" s="102"/>
      <c r="U31" s="500"/>
      <c r="V31" s="501"/>
      <c r="W31" s="502"/>
      <c r="X31" s="441"/>
      <c r="Y31" s="499"/>
    </row>
    <row r="32" spans="2:26" ht="20.100000000000001" customHeight="1" x14ac:dyDescent="0.25">
      <c r="B32" s="431" t="s">
        <v>43</v>
      </c>
      <c r="C32" s="432"/>
      <c r="D32" s="433"/>
      <c r="E32" s="434"/>
      <c r="F32" s="136" t="s">
        <v>44</v>
      </c>
      <c r="G32" s="433"/>
      <c r="H32" s="434"/>
      <c r="I32" s="137" t="s">
        <v>44</v>
      </c>
      <c r="J32" s="491"/>
      <c r="K32" s="492"/>
      <c r="L32" s="492"/>
      <c r="M32" s="492"/>
      <c r="N32" s="493"/>
      <c r="O32" s="101" t="s">
        <v>45</v>
      </c>
      <c r="P32" s="441"/>
      <c r="Q32" s="498"/>
      <c r="R32" s="441"/>
      <c r="S32" s="499"/>
      <c r="T32" s="102"/>
      <c r="U32" s="500"/>
      <c r="V32" s="501"/>
      <c r="W32" s="502"/>
      <c r="X32" s="441"/>
      <c r="Y32" s="499"/>
      <c r="Z32" s="32"/>
    </row>
    <row r="33" spans="2:26" ht="21" customHeight="1" x14ac:dyDescent="0.25">
      <c r="B33" s="418" t="s">
        <v>46</v>
      </c>
      <c r="C33" s="419"/>
      <c r="D33" s="420"/>
      <c r="E33" s="421"/>
      <c r="F33" s="136" t="s">
        <v>47</v>
      </c>
      <c r="G33" s="420"/>
      <c r="H33" s="421"/>
      <c r="I33" s="137" t="s">
        <v>47</v>
      </c>
      <c r="J33" s="494"/>
      <c r="K33" s="495"/>
      <c r="L33" s="495"/>
      <c r="M33" s="496"/>
      <c r="N33" s="497"/>
      <c r="O33" s="103" t="s">
        <v>59</v>
      </c>
      <c r="P33" s="422">
        <f>SUM(P30:P32)</f>
        <v>0</v>
      </c>
      <c r="Q33" s="479"/>
      <c r="R33" s="422">
        <f>SUM(R30:R32)</f>
        <v>0</v>
      </c>
      <c r="S33" s="479"/>
      <c r="T33" s="104"/>
      <c r="U33" s="480"/>
      <c r="V33" s="481"/>
      <c r="W33" s="482"/>
      <c r="X33" s="483"/>
      <c r="Y33" s="484"/>
      <c r="Z33" s="32" t="s">
        <v>223</v>
      </c>
    </row>
    <row r="34" spans="2:26" ht="20.100000000000001" customHeight="1" x14ac:dyDescent="0.25">
      <c r="B34" s="443" t="s">
        <v>58</v>
      </c>
      <c r="C34" s="444"/>
      <c r="D34" s="444"/>
      <c r="E34" s="444"/>
      <c r="F34" s="445"/>
      <c r="G34" s="510"/>
      <c r="H34" s="510"/>
      <c r="I34" s="511"/>
      <c r="J34" s="105" t="s">
        <v>96</v>
      </c>
      <c r="K34" s="422" t="b">
        <f>IF('Page 1'!$Y$13=TRUE,G34*Lookups!$H$4,IF('Page 1'!$Z$13=TRUE,(G34*Lookups!$H$2)))</f>
        <v>0</v>
      </c>
      <c r="L34" s="423">
        <f t="shared" ref="L34" si="3">IF(K34&lt;101,K34*0.545,IF(K34&gt;100,(K34*0.33)))</f>
        <v>0</v>
      </c>
      <c r="M34" s="485"/>
      <c r="N34" s="486"/>
      <c r="O34" s="106" t="s">
        <v>48</v>
      </c>
      <c r="P34" s="483"/>
      <c r="Q34" s="487"/>
      <c r="R34" s="483"/>
      <c r="S34" s="484"/>
      <c r="T34" s="104"/>
      <c r="U34" s="488"/>
      <c r="V34" s="489"/>
      <c r="W34" s="490"/>
      <c r="X34" s="483"/>
      <c r="Y34" s="484"/>
      <c r="Z34" s="32" t="s">
        <v>223</v>
      </c>
    </row>
    <row r="35" spans="2:26" ht="21.9" customHeight="1" thickBot="1" x14ac:dyDescent="0.3">
      <c r="B35" s="424" t="s">
        <v>49</v>
      </c>
      <c r="C35" s="425"/>
      <c r="D35" s="426"/>
      <c r="E35" s="427"/>
      <c r="F35" s="427"/>
      <c r="G35" s="427"/>
      <c r="H35" s="427"/>
      <c r="I35" s="428"/>
      <c r="J35" s="107" t="s">
        <v>56</v>
      </c>
      <c r="K35" s="429">
        <f>SUM(K34,K30,K31,K32,K33)</f>
        <v>0</v>
      </c>
      <c r="L35" s="430"/>
      <c r="M35" s="429">
        <f>SUM(M30,M31,M32,M33)</f>
        <v>0</v>
      </c>
      <c r="N35" s="469"/>
      <c r="O35" s="107" t="s">
        <v>56</v>
      </c>
      <c r="P35" s="429">
        <f>SUM(P33,P34)</f>
        <v>0</v>
      </c>
      <c r="Q35" s="470"/>
      <c r="R35" s="471">
        <f>SUM(R33,R34)</f>
        <v>0</v>
      </c>
      <c r="S35" s="469"/>
      <c r="T35" s="107" t="s">
        <v>56</v>
      </c>
      <c r="U35" s="473"/>
      <c r="V35" s="474"/>
      <c r="W35" s="475"/>
      <c r="X35" s="429">
        <f>SUM(X30,X31,X32,X33,X34)</f>
        <v>0</v>
      </c>
      <c r="Y35" s="469"/>
      <c r="Z35" s="38" t="str">
        <f>IF(AND((K35+M35+P35+R35+X35)&gt;0,D35=0),"PLEASE COMPLETE REASON FOR TRIP","")</f>
        <v/>
      </c>
    </row>
    <row r="36" spans="2:26" ht="20.100000000000001" customHeight="1" x14ac:dyDescent="0.25">
      <c r="B36" s="503" t="s">
        <v>33</v>
      </c>
      <c r="C36" s="504"/>
      <c r="D36" s="505" t="s">
        <v>34</v>
      </c>
      <c r="E36" s="506"/>
      <c r="F36" s="507"/>
      <c r="G36" s="505" t="s">
        <v>35</v>
      </c>
      <c r="H36" s="506"/>
      <c r="I36" s="508"/>
      <c r="J36" s="101"/>
      <c r="K36" s="505" t="s">
        <v>36</v>
      </c>
      <c r="L36" s="507"/>
      <c r="M36" s="505" t="s">
        <v>37</v>
      </c>
      <c r="N36" s="508"/>
      <c r="O36" s="101"/>
      <c r="P36" s="505" t="s">
        <v>36</v>
      </c>
      <c r="Q36" s="507"/>
      <c r="R36" s="505" t="s">
        <v>38</v>
      </c>
      <c r="S36" s="508"/>
      <c r="T36" s="101"/>
      <c r="U36" s="505" t="s">
        <v>39</v>
      </c>
      <c r="V36" s="506"/>
      <c r="W36" s="507"/>
      <c r="X36" s="505" t="s">
        <v>24</v>
      </c>
      <c r="Y36" s="508"/>
    </row>
    <row r="37" spans="2:26" ht="20.100000000000001" customHeight="1" x14ac:dyDescent="0.25">
      <c r="B37" s="435"/>
      <c r="C37" s="436"/>
      <c r="D37" s="437"/>
      <c r="E37" s="438"/>
      <c r="F37" s="439"/>
      <c r="G37" s="437"/>
      <c r="H37" s="438"/>
      <c r="I37" s="440"/>
      <c r="J37" s="101" t="s">
        <v>40</v>
      </c>
      <c r="K37" s="441"/>
      <c r="L37" s="442"/>
      <c r="M37" s="441"/>
      <c r="N37" s="499"/>
      <c r="O37" s="101" t="s">
        <v>41</v>
      </c>
      <c r="P37" s="441"/>
      <c r="Q37" s="498"/>
      <c r="R37" s="441"/>
      <c r="S37" s="499"/>
      <c r="T37" s="102"/>
      <c r="U37" s="500"/>
      <c r="V37" s="501"/>
      <c r="W37" s="502"/>
      <c r="X37" s="441"/>
      <c r="Y37" s="499"/>
      <c r="Z37" s="38" t="str">
        <f>IF(AND((K42+M42+P42+R42+X42)&gt;0,B37=0),"PLEASE ENTER DATE FOR INCURRED EXPENSE","")</f>
        <v/>
      </c>
    </row>
    <row r="38" spans="2:26" ht="20.100000000000001" customHeight="1" x14ac:dyDescent="0.25">
      <c r="B38" s="446"/>
      <c r="C38" s="447"/>
      <c r="D38" s="437"/>
      <c r="E38" s="438"/>
      <c r="F38" s="439"/>
      <c r="G38" s="437"/>
      <c r="H38" s="438"/>
      <c r="I38" s="440"/>
      <c r="J38" s="101" t="s">
        <v>95</v>
      </c>
      <c r="K38" s="441"/>
      <c r="L38" s="442"/>
      <c r="M38" s="441"/>
      <c r="N38" s="499"/>
      <c r="O38" s="101" t="s">
        <v>42</v>
      </c>
      <c r="P38" s="441"/>
      <c r="Q38" s="498"/>
      <c r="R38" s="441"/>
      <c r="S38" s="499"/>
      <c r="T38" s="102"/>
      <c r="U38" s="500"/>
      <c r="V38" s="501"/>
      <c r="W38" s="502"/>
      <c r="X38" s="441"/>
      <c r="Y38" s="499"/>
    </row>
    <row r="39" spans="2:26" ht="20.100000000000001" customHeight="1" x14ac:dyDescent="0.25">
      <c r="B39" s="431" t="s">
        <v>43</v>
      </c>
      <c r="C39" s="432"/>
      <c r="D39" s="433"/>
      <c r="E39" s="434"/>
      <c r="F39" s="136" t="s">
        <v>44</v>
      </c>
      <c r="G39" s="433"/>
      <c r="H39" s="434"/>
      <c r="I39" s="137" t="s">
        <v>44</v>
      </c>
      <c r="J39" s="491"/>
      <c r="K39" s="492"/>
      <c r="L39" s="492"/>
      <c r="M39" s="492"/>
      <c r="N39" s="493"/>
      <c r="O39" s="101" t="s">
        <v>45</v>
      </c>
      <c r="P39" s="441"/>
      <c r="Q39" s="498"/>
      <c r="R39" s="441"/>
      <c r="S39" s="499"/>
      <c r="T39" s="102"/>
      <c r="U39" s="500"/>
      <c r="V39" s="501"/>
      <c r="W39" s="502"/>
      <c r="X39" s="441"/>
      <c r="Y39" s="499"/>
      <c r="Z39" s="32"/>
    </row>
    <row r="40" spans="2:26" ht="21" customHeight="1" x14ac:dyDescent="0.25">
      <c r="B40" s="418" t="s">
        <v>46</v>
      </c>
      <c r="C40" s="419"/>
      <c r="D40" s="420"/>
      <c r="E40" s="421"/>
      <c r="F40" s="136" t="s">
        <v>47</v>
      </c>
      <c r="G40" s="420"/>
      <c r="H40" s="421"/>
      <c r="I40" s="137" t="s">
        <v>47</v>
      </c>
      <c r="J40" s="494"/>
      <c r="K40" s="495"/>
      <c r="L40" s="495"/>
      <c r="M40" s="496"/>
      <c r="N40" s="497"/>
      <c r="O40" s="103" t="s">
        <v>59</v>
      </c>
      <c r="P40" s="422">
        <f>SUM(P37:P39)</f>
        <v>0</v>
      </c>
      <c r="Q40" s="479"/>
      <c r="R40" s="422">
        <f>SUM(R37:R39)</f>
        <v>0</v>
      </c>
      <c r="S40" s="479"/>
      <c r="T40" s="104"/>
      <c r="U40" s="480"/>
      <c r="V40" s="481"/>
      <c r="W40" s="482"/>
      <c r="X40" s="483"/>
      <c r="Y40" s="484"/>
      <c r="Z40" s="32" t="s">
        <v>223</v>
      </c>
    </row>
    <row r="41" spans="2:26" ht="20.100000000000001" customHeight="1" x14ac:dyDescent="0.25">
      <c r="B41" s="443" t="s">
        <v>58</v>
      </c>
      <c r="C41" s="444"/>
      <c r="D41" s="444"/>
      <c r="E41" s="444"/>
      <c r="F41" s="445"/>
      <c r="G41" s="510"/>
      <c r="H41" s="510"/>
      <c r="I41" s="511"/>
      <c r="J41" s="105" t="s">
        <v>96</v>
      </c>
      <c r="K41" s="422" t="b">
        <f>IF('Page 1'!$Y$13=TRUE,G41*Lookups!$H$4,IF('Page 1'!$Z$13=TRUE,(G41*Lookups!$H$2)))</f>
        <v>0</v>
      </c>
      <c r="L41" s="423">
        <f t="shared" ref="L41" si="4">IF(K41&lt;101,K41*0.545,IF(K41&gt;100,(K41*0.33)))</f>
        <v>0</v>
      </c>
      <c r="M41" s="485"/>
      <c r="N41" s="486"/>
      <c r="O41" s="106" t="s">
        <v>48</v>
      </c>
      <c r="P41" s="483"/>
      <c r="Q41" s="487"/>
      <c r="R41" s="483"/>
      <c r="S41" s="484"/>
      <c r="T41" s="104"/>
      <c r="U41" s="488"/>
      <c r="V41" s="489"/>
      <c r="W41" s="490"/>
      <c r="X41" s="483"/>
      <c r="Y41" s="484"/>
      <c r="Z41" s="32" t="s">
        <v>223</v>
      </c>
    </row>
    <row r="42" spans="2:26" ht="21.9" customHeight="1" thickBot="1" x14ac:dyDescent="0.3">
      <c r="B42" s="424" t="s">
        <v>49</v>
      </c>
      <c r="C42" s="425"/>
      <c r="D42" s="426"/>
      <c r="E42" s="427"/>
      <c r="F42" s="427"/>
      <c r="G42" s="427"/>
      <c r="H42" s="427"/>
      <c r="I42" s="428"/>
      <c r="J42" s="107" t="s">
        <v>56</v>
      </c>
      <c r="K42" s="429">
        <f>SUM(K41,K37,K38,K39,K40)</f>
        <v>0</v>
      </c>
      <c r="L42" s="430"/>
      <c r="M42" s="429">
        <f>SUM(M37,M38,M39,M40)</f>
        <v>0</v>
      </c>
      <c r="N42" s="469"/>
      <c r="O42" s="107" t="s">
        <v>56</v>
      </c>
      <c r="P42" s="429">
        <f>SUM(P40,P41)</f>
        <v>0</v>
      </c>
      <c r="Q42" s="470"/>
      <c r="R42" s="471">
        <f>SUM(R40,R41)</f>
        <v>0</v>
      </c>
      <c r="S42" s="469"/>
      <c r="T42" s="107" t="s">
        <v>56</v>
      </c>
      <c r="U42" s="473"/>
      <c r="V42" s="474"/>
      <c r="W42" s="475"/>
      <c r="X42" s="429">
        <f>SUM(X37,X38,X39,X40,X41)</f>
        <v>0</v>
      </c>
      <c r="Y42" s="469"/>
      <c r="Z42" s="38" t="str">
        <f>IF(AND((K42+M42+P42+R42+X42)&gt;0,D42=0),"PLEASE COMPLETE REASON FOR TRIP","")</f>
        <v/>
      </c>
    </row>
    <row r="43" spans="2:26" s="83" customFormat="1" ht="24" customHeight="1" thickBot="1" x14ac:dyDescent="0.3">
      <c r="J43" s="108" t="s">
        <v>40</v>
      </c>
      <c r="K43" s="476">
        <f>SUM(K16,K23,K30,K37,K9)</f>
        <v>0</v>
      </c>
      <c r="L43" s="477"/>
      <c r="M43" s="476">
        <f>SUM(M37,M30,M23,M16,M9)</f>
        <v>0</v>
      </c>
      <c r="N43" s="478"/>
      <c r="O43" s="109" t="s">
        <v>59</v>
      </c>
      <c r="P43" s="476">
        <f>SUM(P40,P33,P26,P19,P12)</f>
        <v>0</v>
      </c>
      <c r="Q43" s="477"/>
      <c r="R43" s="476">
        <f>SUM(R40,R33,R26,R19,R12)</f>
        <v>0</v>
      </c>
      <c r="S43" s="478"/>
      <c r="T43" s="130" t="s">
        <v>50</v>
      </c>
      <c r="U43" s="464"/>
      <c r="V43" s="465"/>
      <c r="W43" s="466"/>
      <c r="X43" s="467">
        <f>SUM(X42,X35,X28,X21,X14)</f>
        <v>0</v>
      </c>
      <c r="Y43" s="468"/>
    </row>
    <row r="44" spans="2:26" s="83" customFormat="1" ht="24" customHeight="1" x14ac:dyDescent="0.3">
      <c r="B44" s="184" t="s">
        <v>214</v>
      </c>
      <c r="C44" s="114"/>
      <c r="J44" s="131" t="s">
        <v>95</v>
      </c>
      <c r="K44" s="451">
        <f>SUM(K17,K24,K31,K38,K10)</f>
        <v>0</v>
      </c>
      <c r="L44" s="456"/>
      <c r="M44" s="451">
        <f>SUM(M38,M31,M24,M17,M10)</f>
        <v>0</v>
      </c>
      <c r="N44" s="452"/>
      <c r="O44" s="111" t="s">
        <v>60</v>
      </c>
      <c r="P44" s="451">
        <f>SUM(P41,P34,P27,P20,P13)</f>
        <v>0</v>
      </c>
      <c r="Q44" s="472"/>
      <c r="R44" s="451">
        <f>SUM(R41,R34,R27,R20,R13)</f>
        <v>0</v>
      </c>
      <c r="S44" s="452"/>
      <c r="T44" s="73"/>
      <c r="U44" s="73"/>
      <c r="V44" s="73"/>
      <c r="W44" s="73"/>
      <c r="X44" s="73"/>
      <c r="Y44" s="73"/>
    </row>
    <row r="45" spans="2:26" s="83" customFormat="1" ht="24" customHeight="1" thickBot="1" x14ac:dyDescent="0.35">
      <c r="B45" s="184" t="s">
        <v>215</v>
      </c>
      <c r="C45" s="73"/>
      <c r="D45" s="73"/>
      <c r="E45" s="73"/>
      <c r="F45" s="73"/>
      <c r="G45" s="73"/>
      <c r="H45" s="113"/>
      <c r="I45" s="113"/>
      <c r="J45" s="461"/>
      <c r="K45" s="462"/>
      <c r="L45" s="462"/>
      <c r="M45" s="462"/>
      <c r="N45" s="463"/>
      <c r="O45" s="132" t="s">
        <v>55</v>
      </c>
      <c r="P45" s="453">
        <f>SUM(P43:Q44)</f>
        <v>0</v>
      </c>
      <c r="Q45" s="454"/>
      <c r="R45" s="453">
        <f>SUM(R43:S44)</f>
        <v>0</v>
      </c>
      <c r="S45" s="455"/>
      <c r="T45" s="73"/>
      <c r="U45" s="73"/>
      <c r="V45" s="73"/>
      <c r="W45" s="73"/>
      <c r="X45" s="73"/>
      <c r="Y45" s="73"/>
    </row>
    <row r="46" spans="2:26" s="83" customFormat="1" ht="24" customHeight="1" x14ac:dyDescent="0.3">
      <c r="B46" s="73"/>
      <c r="C46" s="73"/>
      <c r="D46" s="73"/>
      <c r="E46" s="73"/>
      <c r="F46" s="73"/>
      <c r="G46" s="73"/>
      <c r="J46" s="115" t="s">
        <v>96</v>
      </c>
      <c r="K46" s="451">
        <f>SUM(K41,K34,K27,K20,K13)</f>
        <v>0</v>
      </c>
      <c r="L46" s="456"/>
      <c r="M46" s="457">
        <f>+G13+G20+G27+G34+G41</f>
        <v>0</v>
      </c>
      <c r="N46" s="458"/>
      <c r="O46" s="73"/>
      <c r="P46" s="73"/>
      <c r="Q46" s="73"/>
      <c r="R46" s="73"/>
      <c r="S46" s="73"/>
      <c r="T46" s="73"/>
      <c r="U46" s="73"/>
      <c r="V46" s="73"/>
      <c r="W46" s="73"/>
      <c r="X46" s="73"/>
      <c r="Y46" s="73"/>
    </row>
    <row r="47" spans="2:26" s="83" customFormat="1" ht="24" customHeight="1" x14ac:dyDescent="0.25">
      <c r="B47" s="73"/>
      <c r="C47" s="73"/>
      <c r="D47" s="73"/>
      <c r="E47" s="73"/>
      <c r="F47" s="73"/>
      <c r="G47" s="73"/>
      <c r="J47" s="111" t="s">
        <v>53</v>
      </c>
      <c r="K47" s="459">
        <f>SUM(K43+K44+K45+K46)</f>
        <v>0</v>
      </c>
      <c r="L47" s="456"/>
      <c r="M47" s="459">
        <f>SUM(M43,M44,M45)</f>
        <v>0</v>
      </c>
      <c r="N47" s="460"/>
      <c r="O47" s="73"/>
      <c r="P47" s="73"/>
      <c r="Q47" s="73"/>
      <c r="R47" s="73"/>
      <c r="S47" s="73"/>
      <c r="T47" s="73"/>
      <c r="U47" s="73"/>
      <c r="V47" s="73"/>
      <c r="W47" s="73"/>
      <c r="X47" s="73"/>
      <c r="Y47" s="73"/>
    </row>
    <row r="48" spans="2:26" s="83" customFormat="1" ht="24" customHeight="1" thickBot="1" x14ac:dyDescent="0.3">
      <c r="B48" s="73"/>
      <c r="C48" s="73"/>
      <c r="D48" s="73"/>
      <c r="E48" s="73"/>
      <c r="F48" s="73"/>
      <c r="G48" s="73"/>
      <c r="J48" s="116" t="s">
        <v>55</v>
      </c>
      <c r="K48" s="448">
        <f>SUM(K47)</f>
        <v>0</v>
      </c>
      <c r="L48" s="449"/>
      <c r="M48" s="448">
        <f>SUM(M47)</f>
        <v>0</v>
      </c>
      <c r="N48" s="450"/>
      <c r="O48" s="73"/>
      <c r="P48" s="73"/>
      <c r="Q48" s="73"/>
      <c r="R48" s="73"/>
      <c r="S48" s="73"/>
      <c r="T48" s="73"/>
      <c r="U48" s="73"/>
      <c r="V48" s="73"/>
      <c r="W48" s="73"/>
      <c r="X48" s="73"/>
      <c r="Y48" s="73"/>
    </row>
  </sheetData>
  <sheetProtection algorithmName="SHA-512" hashValue="WgCqcBGEC+XoRXV+ZyLWI/H9tPSeF0lHzpltP6wXye0MyokqFQaoWREuQEAsdqF/b36KtlG4V6CJHQLl8MNGag==" saltValue="frhzaGUZNh3A4ffdwLhx7A==" spinCount="100000" sheet="1" objects="1" scenarios="1"/>
  <dataConsolidate/>
  <mergeCells count="320">
    <mergeCell ref="G34:I34"/>
    <mergeCell ref="G41:I41"/>
    <mergeCell ref="B20:F20"/>
    <mergeCell ref="G20:I20"/>
    <mergeCell ref="B27:F27"/>
    <mergeCell ref="B13:F13"/>
    <mergeCell ref="G13:I13"/>
    <mergeCell ref="B15:C15"/>
    <mergeCell ref="D15:F15"/>
    <mergeCell ref="G15:I15"/>
    <mergeCell ref="B17:C17"/>
    <mergeCell ref="D17:F17"/>
    <mergeCell ref="G17:I17"/>
    <mergeCell ref="B19:C19"/>
    <mergeCell ref="D19:E19"/>
    <mergeCell ref="G19:H19"/>
    <mergeCell ref="B21:C21"/>
    <mergeCell ref="D21:I21"/>
    <mergeCell ref="B23:C23"/>
    <mergeCell ref="D23:F23"/>
    <mergeCell ref="G23:I23"/>
    <mergeCell ref="B25:C25"/>
    <mergeCell ref="D25:E25"/>
    <mergeCell ref="G25:H25"/>
    <mergeCell ref="B8:C8"/>
    <mergeCell ref="D8:F8"/>
    <mergeCell ref="G8:I8"/>
    <mergeCell ref="K8:L8"/>
    <mergeCell ref="M8:N8"/>
    <mergeCell ref="P8:Q8"/>
    <mergeCell ref="R8:S8"/>
    <mergeCell ref="U8:W8"/>
    <mergeCell ref="X8:Y8"/>
    <mergeCell ref="B1:Y1"/>
    <mergeCell ref="B2:Y2"/>
    <mergeCell ref="F4:M4"/>
    <mergeCell ref="T4:Y4"/>
    <mergeCell ref="B7:C7"/>
    <mergeCell ref="D7:I7"/>
    <mergeCell ref="J7:N7"/>
    <mergeCell ref="O7:S7"/>
    <mergeCell ref="T7:Y7"/>
    <mergeCell ref="D5:G5"/>
    <mergeCell ref="I5:K5"/>
    <mergeCell ref="M9:N9"/>
    <mergeCell ref="P9:Q9"/>
    <mergeCell ref="R9:S9"/>
    <mergeCell ref="U9:W9"/>
    <mergeCell ref="X9:Y9"/>
    <mergeCell ref="B10:C10"/>
    <mergeCell ref="D10:F10"/>
    <mergeCell ref="G10:I10"/>
    <mergeCell ref="K10:L10"/>
    <mergeCell ref="M10:N10"/>
    <mergeCell ref="P10:Q10"/>
    <mergeCell ref="R10:S10"/>
    <mergeCell ref="U10:W10"/>
    <mergeCell ref="X10:Y10"/>
    <mergeCell ref="B9:C9"/>
    <mergeCell ref="D9:F9"/>
    <mergeCell ref="G9:I9"/>
    <mergeCell ref="K9:L9"/>
    <mergeCell ref="B12:C12"/>
    <mergeCell ref="D12:E12"/>
    <mergeCell ref="G12:H12"/>
    <mergeCell ref="P12:Q12"/>
    <mergeCell ref="R12:S12"/>
    <mergeCell ref="U12:W12"/>
    <mergeCell ref="X12:Y12"/>
    <mergeCell ref="J11:N12"/>
    <mergeCell ref="B11:C11"/>
    <mergeCell ref="D11:E11"/>
    <mergeCell ref="G11:H11"/>
    <mergeCell ref="P11:Q11"/>
    <mergeCell ref="R11:S11"/>
    <mergeCell ref="U11:W11"/>
    <mergeCell ref="X11:Y11"/>
    <mergeCell ref="K13:L13"/>
    <mergeCell ref="M13:N13"/>
    <mergeCell ref="P13:Q13"/>
    <mergeCell ref="R13:S13"/>
    <mergeCell ref="U13:W13"/>
    <mergeCell ref="X13:Y13"/>
    <mergeCell ref="B14:C14"/>
    <mergeCell ref="D14:I14"/>
    <mergeCell ref="K14:L14"/>
    <mergeCell ref="M14:N14"/>
    <mergeCell ref="P14:Q14"/>
    <mergeCell ref="R14:S14"/>
    <mergeCell ref="U14:W14"/>
    <mergeCell ref="X14:Y14"/>
    <mergeCell ref="K15:L15"/>
    <mergeCell ref="M15:N15"/>
    <mergeCell ref="P15:Q15"/>
    <mergeCell ref="R15:S15"/>
    <mergeCell ref="U15:W15"/>
    <mergeCell ref="X15:Y15"/>
    <mergeCell ref="B16:C16"/>
    <mergeCell ref="D16:F16"/>
    <mergeCell ref="G16:I16"/>
    <mergeCell ref="K16:L16"/>
    <mergeCell ref="M16:N16"/>
    <mergeCell ref="P16:Q16"/>
    <mergeCell ref="R16:S16"/>
    <mergeCell ref="U16:W16"/>
    <mergeCell ref="X16:Y16"/>
    <mergeCell ref="K17:L17"/>
    <mergeCell ref="M17:N17"/>
    <mergeCell ref="P17:Q17"/>
    <mergeCell ref="R17:S17"/>
    <mergeCell ref="U17:W17"/>
    <mergeCell ref="X17:Y17"/>
    <mergeCell ref="B18:C18"/>
    <mergeCell ref="D18:E18"/>
    <mergeCell ref="G18:H18"/>
    <mergeCell ref="P18:Q18"/>
    <mergeCell ref="R18:S18"/>
    <mergeCell ref="U18:W18"/>
    <mergeCell ref="X18:Y18"/>
    <mergeCell ref="P19:Q19"/>
    <mergeCell ref="R19:S19"/>
    <mergeCell ref="U19:W19"/>
    <mergeCell ref="X19:Y19"/>
    <mergeCell ref="K20:L20"/>
    <mergeCell ref="M20:N20"/>
    <mergeCell ref="P20:Q20"/>
    <mergeCell ref="R20:S20"/>
    <mergeCell ref="U20:W20"/>
    <mergeCell ref="X20:Y20"/>
    <mergeCell ref="J18:N19"/>
    <mergeCell ref="K21:L21"/>
    <mergeCell ref="M21:N21"/>
    <mergeCell ref="P21:Q21"/>
    <mergeCell ref="R21:S21"/>
    <mergeCell ref="U21:W21"/>
    <mergeCell ref="X21:Y21"/>
    <mergeCell ref="B22:C22"/>
    <mergeCell ref="D22:F22"/>
    <mergeCell ref="G22:I22"/>
    <mergeCell ref="K22:L22"/>
    <mergeCell ref="M22:N22"/>
    <mergeCell ref="P22:Q22"/>
    <mergeCell ref="R22:S22"/>
    <mergeCell ref="U22:W22"/>
    <mergeCell ref="X22:Y22"/>
    <mergeCell ref="K23:L23"/>
    <mergeCell ref="M23:N23"/>
    <mergeCell ref="P23:Q23"/>
    <mergeCell ref="R23:S23"/>
    <mergeCell ref="U23:W23"/>
    <mergeCell ref="X23:Y23"/>
    <mergeCell ref="B24:C24"/>
    <mergeCell ref="D24:F24"/>
    <mergeCell ref="G24:I24"/>
    <mergeCell ref="K24:L24"/>
    <mergeCell ref="M24:N24"/>
    <mergeCell ref="P24:Q24"/>
    <mergeCell ref="R24:S24"/>
    <mergeCell ref="U24:W24"/>
    <mergeCell ref="X24:Y24"/>
    <mergeCell ref="P25:Q25"/>
    <mergeCell ref="R25:S25"/>
    <mergeCell ref="U25:W25"/>
    <mergeCell ref="X25:Y25"/>
    <mergeCell ref="B26:C26"/>
    <mergeCell ref="D26:E26"/>
    <mergeCell ref="G26:H26"/>
    <mergeCell ref="P26:Q26"/>
    <mergeCell ref="R26:S26"/>
    <mergeCell ref="U26:W26"/>
    <mergeCell ref="X26:Y26"/>
    <mergeCell ref="J25:N26"/>
    <mergeCell ref="K27:L27"/>
    <mergeCell ref="M27:N27"/>
    <mergeCell ref="P27:Q27"/>
    <mergeCell ref="R27:S27"/>
    <mergeCell ref="U27:W27"/>
    <mergeCell ref="X27:Y27"/>
    <mergeCell ref="B28:C28"/>
    <mergeCell ref="D28:I28"/>
    <mergeCell ref="K28:L28"/>
    <mergeCell ref="M28:N28"/>
    <mergeCell ref="P28:Q28"/>
    <mergeCell ref="R28:S28"/>
    <mergeCell ref="U28:W28"/>
    <mergeCell ref="X28:Y28"/>
    <mergeCell ref="G27:I27"/>
    <mergeCell ref="B29:C29"/>
    <mergeCell ref="D29:F29"/>
    <mergeCell ref="G29:I29"/>
    <mergeCell ref="K29:L29"/>
    <mergeCell ref="M29:N29"/>
    <mergeCell ref="P29:Q29"/>
    <mergeCell ref="R29:S29"/>
    <mergeCell ref="U29:W29"/>
    <mergeCell ref="X29:Y29"/>
    <mergeCell ref="B30:C30"/>
    <mergeCell ref="D30:F30"/>
    <mergeCell ref="G30:I30"/>
    <mergeCell ref="K30:L30"/>
    <mergeCell ref="M30:N30"/>
    <mergeCell ref="P30:Q30"/>
    <mergeCell ref="R30:S30"/>
    <mergeCell ref="U30:W30"/>
    <mergeCell ref="X30:Y30"/>
    <mergeCell ref="B32:C32"/>
    <mergeCell ref="D32:E32"/>
    <mergeCell ref="G32:H32"/>
    <mergeCell ref="P32:Q32"/>
    <mergeCell ref="R32:S32"/>
    <mergeCell ref="U32:W32"/>
    <mergeCell ref="X32:Y32"/>
    <mergeCell ref="B31:C31"/>
    <mergeCell ref="D31:F31"/>
    <mergeCell ref="G31:I31"/>
    <mergeCell ref="K31:L31"/>
    <mergeCell ref="M31:N31"/>
    <mergeCell ref="P31:Q31"/>
    <mergeCell ref="R31:S31"/>
    <mergeCell ref="U31:W31"/>
    <mergeCell ref="X31:Y31"/>
    <mergeCell ref="R34:S34"/>
    <mergeCell ref="U34:W34"/>
    <mergeCell ref="M35:N35"/>
    <mergeCell ref="P35:Q35"/>
    <mergeCell ref="R35:S35"/>
    <mergeCell ref="R33:S33"/>
    <mergeCell ref="U33:W33"/>
    <mergeCell ref="X33:Y33"/>
    <mergeCell ref="X34:Y34"/>
    <mergeCell ref="U35:W35"/>
    <mergeCell ref="X35:Y35"/>
    <mergeCell ref="P33:Q33"/>
    <mergeCell ref="M34:N34"/>
    <mergeCell ref="P34:Q34"/>
    <mergeCell ref="J32:N33"/>
    <mergeCell ref="B36:C36"/>
    <mergeCell ref="D36:F36"/>
    <mergeCell ref="G36:I36"/>
    <mergeCell ref="K36:L36"/>
    <mergeCell ref="M36:N36"/>
    <mergeCell ref="P36:Q36"/>
    <mergeCell ref="R36:S36"/>
    <mergeCell ref="U36:W36"/>
    <mergeCell ref="X36:Y36"/>
    <mergeCell ref="K38:L38"/>
    <mergeCell ref="M38:N38"/>
    <mergeCell ref="P38:Q38"/>
    <mergeCell ref="R38:S38"/>
    <mergeCell ref="U38:W38"/>
    <mergeCell ref="X38:Y38"/>
    <mergeCell ref="M37:N37"/>
    <mergeCell ref="P37:Q37"/>
    <mergeCell ref="R37:S37"/>
    <mergeCell ref="U37:W37"/>
    <mergeCell ref="X37:Y37"/>
    <mergeCell ref="P40:Q40"/>
    <mergeCell ref="R40:S40"/>
    <mergeCell ref="U40:W40"/>
    <mergeCell ref="X40:Y40"/>
    <mergeCell ref="K41:L41"/>
    <mergeCell ref="M41:N41"/>
    <mergeCell ref="P41:Q41"/>
    <mergeCell ref="R41:S41"/>
    <mergeCell ref="U41:W41"/>
    <mergeCell ref="X41:Y41"/>
    <mergeCell ref="J39:N40"/>
    <mergeCell ref="P39:Q39"/>
    <mergeCell ref="R39:S39"/>
    <mergeCell ref="U39:W39"/>
    <mergeCell ref="X39:Y39"/>
    <mergeCell ref="U43:W43"/>
    <mergeCell ref="X43:Y43"/>
    <mergeCell ref="K42:L42"/>
    <mergeCell ref="M42:N42"/>
    <mergeCell ref="P42:Q42"/>
    <mergeCell ref="R42:S42"/>
    <mergeCell ref="K44:L44"/>
    <mergeCell ref="M44:N44"/>
    <mergeCell ref="P44:Q44"/>
    <mergeCell ref="U42:W42"/>
    <mergeCell ref="X42:Y42"/>
    <mergeCell ref="K43:L43"/>
    <mergeCell ref="M43:N43"/>
    <mergeCell ref="P43:Q43"/>
    <mergeCell ref="R43:S43"/>
    <mergeCell ref="K48:L48"/>
    <mergeCell ref="M48:N48"/>
    <mergeCell ref="R44:S44"/>
    <mergeCell ref="P45:Q45"/>
    <mergeCell ref="R45:S45"/>
    <mergeCell ref="K46:L46"/>
    <mergeCell ref="M46:N46"/>
    <mergeCell ref="K47:L47"/>
    <mergeCell ref="M47:N47"/>
    <mergeCell ref="J45:N45"/>
    <mergeCell ref="B33:C33"/>
    <mergeCell ref="D33:E33"/>
    <mergeCell ref="G33:H33"/>
    <mergeCell ref="K34:L34"/>
    <mergeCell ref="B35:C35"/>
    <mergeCell ref="D35:I35"/>
    <mergeCell ref="K35:L35"/>
    <mergeCell ref="B42:C42"/>
    <mergeCell ref="D42:I42"/>
    <mergeCell ref="B40:C40"/>
    <mergeCell ref="D40:E40"/>
    <mergeCell ref="G40:H40"/>
    <mergeCell ref="B39:C39"/>
    <mergeCell ref="D39:E39"/>
    <mergeCell ref="G39:H39"/>
    <mergeCell ref="B37:C37"/>
    <mergeCell ref="D37:F37"/>
    <mergeCell ref="G37:I37"/>
    <mergeCell ref="K37:L37"/>
    <mergeCell ref="B34:F34"/>
    <mergeCell ref="B41:F41"/>
    <mergeCell ref="B38:C38"/>
    <mergeCell ref="D38:F38"/>
    <mergeCell ref="G38:I38"/>
  </mergeCells>
  <conditionalFormatting sqref="B9:C9">
    <cfRule type="expression" dxfId="139" priority="30">
      <formula>$Z9 ="PLEASE ENTER DATE FOR INCURRED EXPENSE"</formula>
    </cfRule>
  </conditionalFormatting>
  <conditionalFormatting sqref="B16:C16">
    <cfRule type="expression" dxfId="138" priority="19">
      <formula>$Z16 ="PLEASE ENTER DATE FOR INCURRED EXPENSE"</formula>
    </cfRule>
  </conditionalFormatting>
  <conditionalFormatting sqref="B23:C23">
    <cfRule type="expression" dxfId="137" priority="18">
      <formula>$Z23 ="PLEASE ENTER DATE FOR INCURRED EXPENSE"</formula>
    </cfRule>
  </conditionalFormatting>
  <conditionalFormatting sqref="B30:C30">
    <cfRule type="expression" dxfId="136" priority="17">
      <formula>$Z30 ="PLEASE ENTER DATE FOR INCURRED EXPENSE"</formula>
    </cfRule>
  </conditionalFormatting>
  <conditionalFormatting sqref="B37:C37">
    <cfRule type="expression" dxfId="135" priority="16">
      <formula>$Z37 ="PLEASE ENTER DATE FOR INCURRED EXPENSE"</formula>
    </cfRule>
  </conditionalFormatting>
  <conditionalFormatting sqref="D14:I14">
    <cfRule type="expression" dxfId="134" priority="20">
      <formula>$Z21="PLEASE ENTER DATE FOR INCURRED EXPENSE"</formula>
    </cfRule>
    <cfRule type="expression" dxfId="133" priority="35">
      <formula>$Z14 ="PLEASE COMPLETE REASON FOR TRIP"</formula>
    </cfRule>
  </conditionalFormatting>
  <conditionalFormatting sqref="D21:I21">
    <cfRule type="expression" dxfId="132" priority="8">
      <formula>$Z28="PLEASE ENTER DATE FOR INCURRED EXPENSE"</formula>
    </cfRule>
    <cfRule type="expression" dxfId="131" priority="9">
      <formula>$Z21 ="PLEASE COMPLETE REASON FOR TRIP"</formula>
    </cfRule>
  </conditionalFormatting>
  <conditionalFormatting sqref="D28:I28">
    <cfRule type="expression" dxfId="130" priority="6">
      <formula>$Z35="PLEASE ENTER DATE FOR INCURRED EXPENSE"</formula>
    </cfRule>
    <cfRule type="expression" dxfId="129" priority="7">
      <formula>$Z28 ="PLEASE COMPLETE REASON FOR TRIP"</formula>
    </cfRule>
  </conditionalFormatting>
  <conditionalFormatting sqref="D35:I35">
    <cfRule type="expression" dxfId="128" priority="4">
      <formula>$Z42="PLEASE ENTER DATE FOR INCURRED EXPENSE"</formula>
    </cfRule>
    <cfRule type="expression" dxfId="127" priority="5">
      <formula>$Z35 ="PLEASE COMPLETE REASON FOR TRIP"</formula>
    </cfRule>
  </conditionalFormatting>
  <conditionalFormatting sqref="D42:I42">
    <cfRule type="expression" dxfId="126" priority="2">
      <formula>$Z49="PLEASE ENTER DATE FOR INCURRED EXPENSE"</formula>
    </cfRule>
    <cfRule type="expression" dxfId="125" priority="3">
      <formula>$Z42 ="PLEASE COMPLETE REASON FOR TRIP"</formula>
    </cfRule>
  </conditionalFormatting>
  <conditionalFormatting sqref="K13:L13">
    <cfRule type="cellIs" dxfId="124" priority="25" operator="equal">
      <formula>FALSE</formula>
    </cfRule>
  </conditionalFormatting>
  <conditionalFormatting sqref="K20:L20">
    <cfRule type="cellIs" dxfId="123" priority="24" operator="equal">
      <formula>FALSE</formula>
    </cfRule>
  </conditionalFormatting>
  <conditionalFormatting sqref="K27:L27">
    <cfRule type="cellIs" dxfId="122" priority="23" operator="equal">
      <formula>FALSE</formula>
    </cfRule>
  </conditionalFormatting>
  <conditionalFormatting sqref="K34:L34">
    <cfRule type="cellIs" dxfId="121" priority="22" operator="equal">
      <formula>FALSE</formula>
    </cfRule>
  </conditionalFormatting>
  <conditionalFormatting sqref="K41:L41">
    <cfRule type="cellIs" dxfId="120" priority="21" operator="equal">
      <formula>FALSE</formula>
    </cfRule>
  </conditionalFormatting>
  <dataValidations xWindow="74" yWindow="917" count="5">
    <dataValidation type="list" allowBlank="1" showInputMessage="1" showErrorMessage="1" sqref="F11:F12 I11:I12 F18:F19 I18:I19 F25:F26 I25:I26 I32:I33 F32:F33 F39:F40 I39:I40" xr:uid="{00000000-0002-0000-0100-000003000000}">
      <formula1>"a.m., p.m."</formula1>
    </dataValidation>
    <dataValidation allowBlank="1" showInputMessage="1" showErrorMessage="1" prompt="Time must be entered in h:mm format." sqref="G11:H12 D11:E12 G39:H40 G18:H19 D25:E26 G25:H26 D32:E33 G32:H33 D39:E40 D18:D19 E18" xr:uid="{00000000-0002-0000-0100-000004000000}"/>
    <dataValidation type="date" operator="greaterThanOrEqual" allowBlank="1" showInputMessage="1" showErrorMessage="1" prompt="Travel begin date -mm/dd/yy" sqref="D5" xr:uid="{00000000-0002-0000-0100-00000C000000}">
      <formula1>36892</formula1>
    </dataValidation>
    <dataValidation type="date" operator="greaterThanOrEqual" allowBlank="1" showInputMessage="1" showErrorMessage="1" prompt="Travel end date -mm/dd/yy" sqref="H5:I5" xr:uid="{00000000-0002-0000-0100-00000D000000}">
      <formula1>36892</formula1>
    </dataValidation>
    <dataValidation allowBlank="1" showErrorMessage="1" prompt="_x000a_" sqref="P34:Q34" xr:uid="{424BA8D9-418C-4193-AFE2-9DE2795B2C99}"/>
  </dataValidations>
  <printOptions horizontalCentered="1"/>
  <pageMargins left="0.2" right="0.2" top="0.2" bottom="0.2" header="0.05" footer="0.05"/>
  <pageSetup scale="75" orientation="portrait" r:id="rId1"/>
  <headerFooter>
    <oddFooter>&amp;R&amp;A</oddFooter>
  </headerFooter>
  <extLst>
    <ext xmlns:x14="http://schemas.microsoft.com/office/spreadsheetml/2009/9/main" uri="{CCE6A557-97BC-4b89-ADB6-D9C93CAAB3DF}">
      <x14:dataValidations xmlns:xm="http://schemas.microsoft.com/office/excel/2006/main" xWindow="74" yWindow="917" count="7">
        <x14:dataValidation type="list" allowBlank="1" xr:uid="{57B5C2D0-4973-4AA6-97F3-32612CB1ADFC}">
          <x14:formula1>
            <xm:f>Lookups!$B$2</xm:f>
          </x14:formula1>
          <xm:sqref>P9:Q9 P16:Q16 P23:Q23 P30:Q30 P37:Q37</xm:sqref>
        </x14:dataValidation>
        <x14:dataValidation type="list" allowBlank="1" showErrorMessage="1" xr:uid="{93466C59-300B-4EAA-8163-79403BDAAC2C}">
          <x14:formula1>
            <xm:f>Lookups!$B$3</xm:f>
          </x14:formula1>
          <xm:sqref>P10:Q10 P17:Q17 P24:Q24 P31:Q31 P38:Q38</xm:sqref>
        </x14:dataValidation>
        <x14:dataValidation type="list" allowBlank="1" showErrorMessage="1" xr:uid="{9D23E668-0F24-4C78-8EF3-7D6935B8DB10}">
          <x14:formula1>
            <xm:f>Lookups!$B$4</xm:f>
          </x14:formula1>
          <xm:sqref>P11:Q11 P18:Q18 P25:Q25 P32:Q32 P39:Q39</xm:sqref>
        </x14:dataValidation>
        <x14:dataValidation type="list" allowBlank="1" showInputMessage="1" showErrorMessage="1" xr:uid="{32450A8A-4FBA-4B63-9450-B6AD9FEF3752}">
          <x14:formula1>
            <xm:f>Lookups!$E$2</xm:f>
          </x14:formula1>
          <xm:sqref>R9:S9 R16:S16 R23:S23 R30:S30 R37:S37</xm:sqref>
        </x14:dataValidation>
        <x14:dataValidation type="list" allowBlank="1" showErrorMessage="1" xr:uid="{0AC369BE-01C0-4400-8D33-6E2CF4BF168B}">
          <x14:formula1>
            <xm:f>Lookups!$E$3</xm:f>
          </x14:formula1>
          <xm:sqref>R10:S10 R17:S17 R24:S24 R31:S31 R38:S38</xm:sqref>
        </x14:dataValidation>
        <x14:dataValidation type="list" allowBlank="1" showErrorMessage="1" prompt="You MUST include travel times in order to claim meals." xr:uid="{894C983E-91E6-4E6B-B52A-65CAA407E120}">
          <x14:formula1>
            <xm:f>Lookups!$E$4</xm:f>
          </x14:formula1>
          <xm:sqref>R11:S11 R18:S18 R25:S25 R32:S32 R39:S39</xm:sqref>
        </x14:dataValidation>
        <x14:dataValidation type="list" allowBlank="1" showInputMessage="1" showErrorMessage="1" xr:uid="{C0CDCA38-A164-4281-8A32-9258D94DA184}">
          <x14:formula1>
            <xm:f>Lookups!$J$2:$J$18</xm:f>
          </x14:formula1>
          <xm:sqref>U30:W32 U37:W39 U16:W18 U23:W25 U9:W11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AK55"/>
  <sheetViews>
    <sheetView zoomScaleNormal="100" workbookViewId="0">
      <selection activeCell="F18" sqref="F18:H18"/>
    </sheetView>
  </sheetViews>
  <sheetFormatPr defaultColWidth="9.109375" defaultRowHeight="18" customHeight="1" x14ac:dyDescent="0.25"/>
  <cols>
    <col min="1" max="2" width="5.6640625" style="15" customWidth="1"/>
    <col min="3" max="4" width="6.6640625" style="15" customWidth="1"/>
    <col min="5" max="24" width="5.6640625" style="15" customWidth="1"/>
    <col min="25" max="25" width="5.6640625" style="123" customWidth="1"/>
    <col min="26" max="50" width="4.109375" style="15" customWidth="1"/>
    <col min="51" max="16384" width="9.109375" style="15"/>
  </cols>
  <sheetData>
    <row r="1" spans="1:25" s="70" customFormat="1" ht="18" customHeight="1" x14ac:dyDescent="0.3">
      <c r="A1" s="384" t="s">
        <v>1</v>
      </c>
      <c r="B1" s="384"/>
      <c r="C1" s="384"/>
      <c r="D1" s="384"/>
      <c r="E1" s="384"/>
      <c r="F1" s="384"/>
      <c r="G1" s="384"/>
      <c r="H1" s="384"/>
      <c r="I1" s="384"/>
      <c r="J1" s="384"/>
      <c r="K1" s="384"/>
      <c r="L1" s="384"/>
      <c r="M1" s="384"/>
      <c r="N1" s="384"/>
      <c r="O1" s="384"/>
      <c r="P1" s="384"/>
      <c r="Q1" s="384"/>
      <c r="R1" s="384"/>
      <c r="S1" s="384"/>
      <c r="T1" s="384"/>
      <c r="U1" s="384"/>
      <c r="V1" s="384"/>
      <c r="W1" s="384"/>
      <c r="X1" s="384"/>
      <c r="Y1" s="121"/>
    </row>
    <row r="2" spans="1:25" s="71" customFormat="1" ht="18" customHeight="1" x14ac:dyDescent="0.3">
      <c r="A2" s="384" t="s">
        <v>2</v>
      </c>
      <c r="B2" s="384"/>
      <c r="C2" s="384"/>
      <c r="D2" s="384"/>
      <c r="E2" s="384"/>
      <c r="F2" s="384"/>
      <c r="G2" s="384"/>
      <c r="H2" s="384"/>
      <c r="I2" s="384"/>
      <c r="J2" s="384"/>
      <c r="K2" s="384"/>
      <c r="L2" s="384"/>
      <c r="M2" s="384"/>
      <c r="N2" s="384"/>
      <c r="O2" s="384"/>
      <c r="P2" s="384"/>
      <c r="Q2" s="384"/>
      <c r="R2" s="384"/>
      <c r="S2" s="384"/>
      <c r="T2" s="384"/>
      <c r="U2" s="384"/>
      <c r="V2" s="384"/>
      <c r="W2" s="384"/>
      <c r="X2" s="384"/>
      <c r="Y2" s="122"/>
    </row>
    <row r="3" spans="1:25" ht="9" customHeight="1" x14ac:dyDescent="0.25">
      <c r="A3" s="72"/>
      <c r="B3" s="72"/>
      <c r="C3" s="72"/>
      <c r="D3" s="72"/>
      <c r="E3" s="72"/>
      <c r="F3" s="72"/>
      <c r="G3" s="72"/>
      <c r="H3" s="72"/>
      <c r="I3" s="72"/>
      <c r="J3" s="72"/>
      <c r="K3" s="72"/>
      <c r="L3" s="72"/>
      <c r="M3" s="72"/>
      <c r="N3" s="72"/>
      <c r="O3" s="72"/>
      <c r="P3" s="72"/>
      <c r="Q3" s="72"/>
      <c r="R3" s="72"/>
      <c r="S3" s="72"/>
      <c r="T3" s="72"/>
      <c r="U3" s="72"/>
      <c r="V3" s="72"/>
      <c r="W3" s="72"/>
      <c r="X3" s="72"/>
    </row>
    <row r="4" spans="1:25" s="73" customFormat="1" ht="18" customHeight="1" x14ac:dyDescent="0.25">
      <c r="A4" s="69" t="s">
        <v>27</v>
      </c>
      <c r="B4" s="69"/>
      <c r="C4" s="69"/>
      <c r="D4" s="69"/>
      <c r="E4" s="528">
        <f>'Page 1'!F16</f>
        <v>0</v>
      </c>
      <c r="F4" s="529"/>
      <c r="G4" s="529"/>
      <c r="H4" s="529"/>
      <c r="I4" s="529"/>
      <c r="J4" s="529"/>
      <c r="K4" s="529"/>
      <c r="L4" s="529"/>
      <c r="M4" s="69"/>
      <c r="N4" s="69" t="s">
        <v>57</v>
      </c>
      <c r="P4" s="69"/>
      <c r="Q4" s="69"/>
      <c r="R4" s="69"/>
      <c r="S4" s="529">
        <f>'Page 1'!R16</f>
        <v>0</v>
      </c>
      <c r="T4" s="529"/>
      <c r="U4" s="529"/>
      <c r="V4" s="529"/>
      <c r="W4" s="529"/>
      <c r="X4" s="529"/>
    </row>
    <row r="5" spans="1:25" s="73" customFormat="1" ht="18" customHeight="1" x14ac:dyDescent="0.3">
      <c r="A5" s="69" t="s">
        <v>22</v>
      </c>
      <c r="B5" s="69"/>
      <c r="C5" s="533">
        <f>'Page 1'!Q10</f>
        <v>0</v>
      </c>
      <c r="D5" s="533"/>
      <c r="E5" s="533"/>
      <c r="F5" s="533"/>
      <c r="G5" s="74" t="s">
        <v>6</v>
      </c>
      <c r="H5" s="533">
        <f>'Page 1'!V10</f>
        <v>0</v>
      </c>
      <c r="I5" s="533"/>
      <c r="J5" s="533"/>
      <c r="K5" s="69"/>
      <c r="L5" s="69"/>
      <c r="M5" s="69" t="s">
        <v>28</v>
      </c>
      <c r="N5" s="69"/>
      <c r="O5" s="75">
        <v>3</v>
      </c>
      <c r="P5" s="69"/>
      <c r="Q5" s="69"/>
      <c r="R5" s="69"/>
      <c r="S5" s="69"/>
      <c r="T5" s="69"/>
      <c r="U5" s="69"/>
      <c r="V5" s="69"/>
      <c r="W5" s="69"/>
      <c r="X5" s="69"/>
    </row>
    <row r="6" spans="1:25" ht="9" customHeight="1" thickBot="1" x14ac:dyDescent="0.3">
      <c r="A6" s="11"/>
      <c r="B6" s="11"/>
      <c r="C6" s="11"/>
      <c r="D6" s="11"/>
      <c r="E6" s="11"/>
      <c r="F6" s="11"/>
      <c r="G6" s="11"/>
      <c r="H6" s="11"/>
      <c r="I6" s="11"/>
      <c r="J6" s="11"/>
      <c r="K6" s="11"/>
      <c r="L6" s="11"/>
      <c r="M6" s="11"/>
      <c r="N6" s="11"/>
      <c r="O6" s="11"/>
      <c r="P6" s="11"/>
      <c r="Q6" s="11"/>
      <c r="R6" s="11"/>
      <c r="S6" s="11"/>
      <c r="T6" s="11"/>
      <c r="U6" s="11"/>
      <c r="V6" s="11"/>
      <c r="W6" s="11"/>
      <c r="X6" s="11"/>
    </row>
    <row r="7" spans="1:25" s="73" customFormat="1" ht="20.100000000000001" customHeight="1" x14ac:dyDescent="0.25">
      <c r="A7" s="530"/>
      <c r="B7" s="531"/>
      <c r="C7" s="505" t="s">
        <v>29</v>
      </c>
      <c r="D7" s="506"/>
      <c r="E7" s="506"/>
      <c r="F7" s="506"/>
      <c r="G7" s="506"/>
      <c r="H7" s="508"/>
      <c r="I7" s="532" t="s">
        <v>30</v>
      </c>
      <c r="J7" s="506"/>
      <c r="K7" s="506"/>
      <c r="L7" s="506"/>
      <c r="M7" s="508"/>
      <c r="N7" s="532" t="s">
        <v>31</v>
      </c>
      <c r="O7" s="506"/>
      <c r="P7" s="506"/>
      <c r="Q7" s="506"/>
      <c r="R7" s="508"/>
      <c r="S7" s="532" t="s">
        <v>32</v>
      </c>
      <c r="T7" s="506"/>
      <c r="U7" s="506"/>
      <c r="V7" s="506"/>
      <c r="W7" s="506"/>
      <c r="X7" s="508"/>
    </row>
    <row r="8" spans="1:25" s="73" customFormat="1" ht="20.100000000000001" customHeight="1" thickBot="1" x14ac:dyDescent="0.3">
      <c r="A8" s="534" t="s">
        <v>33</v>
      </c>
      <c r="B8" s="535"/>
      <c r="C8" s="536" t="s">
        <v>34</v>
      </c>
      <c r="D8" s="537"/>
      <c r="E8" s="538"/>
      <c r="F8" s="536" t="s">
        <v>35</v>
      </c>
      <c r="G8" s="537"/>
      <c r="H8" s="539"/>
      <c r="I8" s="76">
        <v>1</v>
      </c>
      <c r="J8" s="536" t="s">
        <v>36</v>
      </c>
      <c r="K8" s="538"/>
      <c r="L8" s="536" t="s">
        <v>37</v>
      </c>
      <c r="M8" s="539"/>
      <c r="N8" s="76">
        <v>2</v>
      </c>
      <c r="O8" s="536" t="s">
        <v>36</v>
      </c>
      <c r="P8" s="538"/>
      <c r="Q8" s="536" t="s">
        <v>38</v>
      </c>
      <c r="R8" s="539"/>
      <c r="S8" s="76">
        <v>3</v>
      </c>
      <c r="T8" s="536" t="s">
        <v>39</v>
      </c>
      <c r="U8" s="537"/>
      <c r="V8" s="538"/>
      <c r="W8" s="536" t="s">
        <v>24</v>
      </c>
      <c r="X8" s="539"/>
    </row>
    <row r="9" spans="1:25" s="83" customFormat="1" ht="18" customHeight="1" x14ac:dyDescent="0.25">
      <c r="A9" s="77"/>
      <c r="B9" s="78"/>
      <c r="C9" s="553" t="s">
        <v>51</v>
      </c>
      <c r="D9" s="553"/>
      <c r="E9" s="553"/>
      <c r="F9" s="553"/>
      <c r="G9" s="553"/>
      <c r="H9" s="554"/>
      <c r="I9" s="79" t="s">
        <v>40</v>
      </c>
      <c r="J9" s="559">
        <f>'Page 2'!K43</f>
        <v>0</v>
      </c>
      <c r="K9" s="560"/>
      <c r="L9" s="559">
        <f>'Page 2'!M43</f>
        <v>0</v>
      </c>
      <c r="M9" s="561"/>
      <c r="N9" s="80"/>
      <c r="O9" s="81"/>
      <c r="P9" s="81"/>
      <c r="Q9" s="81"/>
      <c r="R9" s="82"/>
      <c r="S9" s="80"/>
      <c r="T9" s="81"/>
      <c r="U9" s="81"/>
      <c r="V9" s="81"/>
      <c r="W9" s="81"/>
      <c r="X9" s="82"/>
      <c r="Y9" s="124"/>
    </row>
    <row r="10" spans="1:25" s="83" customFormat="1" ht="18" customHeight="1" x14ac:dyDescent="0.25">
      <c r="A10" s="84"/>
      <c r="B10" s="85"/>
      <c r="C10" s="555"/>
      <c r="D10" s="555"/>
      <c r="E10" s="555"/>
      <c r="F10" s="555"/>
      <c r="G10" s="555"/>
      <c r="H10" s="556"/>
      <c r="I10" s="86" t="s">
        <v>95</v>
      </c>
      <c r="J10" s="546">
        <f>'Page 2'!K44</f>
        <v>0</v>
      </c>
      <c r="K10" s="547"/>
      <c r="L10" s="546">
        <f>'Page 2'!M44</f>
        <v>0</v>
      </c>
      <c r="M10" s="562"/>
      <c r="N10" s="87"/>
      <c r="O10" s="88"/>
      <c r="P10" s="88"/>
      <c r="Q10" s="88"/>
      <c r="R10" s="89"/>
      <c r="S10" s="90"/>
      <c r="T10" s="91"/>
      <c r="U10" s="91"/>
      <c r="V10" s="91"/>
      <c r="W10" s="91"/>
      <c r="X10" s="92"/>
      <c r="Y10" s="124"/>
    </row>
    <row r="11" spans="1:25" s="83" customFormat="1" ht="18" customHeight="1" x14ac:dyDescent="0.25">
      <c r="A11" s="84"/>
      <c r="B11" s="85"/>
      <c r="C11" s="555"/>
      <c r="D11" s="555"/>
      <c r="E11" s="555"/>
      <c r="F11" s="555"/>
      <c r="G11" s="555"/>
      <c r="H11" s="556"/>
      <c r="I11" s="93"/>
      <c r="J11" s="546">
        <f>'Page 2'!K45</f>
        <v>0</v>
      </c>
      <c r="K11" s="547"/>
      <c r="L11" s="546">
        <f>'Page 2'!M45</f>
        <v>0</v>
      </c>
      <c r="M11" s="562"/>
      <c r="N11" s="86" t="s">
        <v>52</v>
      </c>
      <c r="O11" s="546">
        <f>'Page 2'!P43</f>
        <v>0</v>
      </c>
      <c r="P11" s="547"/>
      <c r="Q11" s="546">
        <f>'Page 2'!R43</f>
        <v>0</v>
      </c>
      <c r="R11" s="548"/>
      <c r="S11" s="90"/>
      <c r="T11" s="91"/>
      <c r="U11" s="91"/>
      <c r="V11" s="91"/>
      <c r="W11" s="88"/>
      <c r="X11" s="89"/>
      <c r="Y11" s="124"/>
    </row>
    <row r="12" spans="1:25" s="83" customFormat="1" ht="18" customHeight="1" thickBot="1" x14ac:dyDescent="0.3">
      <c r="A12" s="94"/>
      <c r="B12" s="95"/>
      <c r="C12" s="557"/>
      <c r="D12" s="557"/>
      <c r="E12" s="557"/>
      <c r="F12" s="557"/>
      <c r="G12" s="557"/>
      <c r="H12" s="558"/>
      <c r="I12" s="96" t="s">
        <v>96</v>
      </c>
      <c r="J12" s="549">
        <f>'Page 2'!K46</f>
        <v>0</v>
      </c>
      <c r="K12" s="550"/>
      <c r="L12" s="544">
        <f>'Page 2'!M46</f>
        <v>0</v>
      </c>
      <c r="M12" s="545"/>
      <c r="N12" s="96" t="s">
        <v>48</v>
      </c>
      <c r="O12" s="549">
        <f>'Page 2'!P44</f>
        <v>0</v>
      </c>
      <c r="P12" s="550"/>
      <c r="Q12" s="549">
        <f>'Page 2'!R44</f>
        <v>0</v>
      </c>
      <c r="R12" s="551"/>
      <c r="S12" s="97"/>
      <c r="T12" s="98"/>
      <c r="U12" s="98"/>
      <c r="V12" s="99"/>
      <c r="W12" s="549">
        <f>'Page 2'!X43</f>
        <v>0</v>
      </c>
      <c r="X12" s="552"/>
    </row>
    <row r="13" spans="1:25" s="73" customFormat="1" ht="20.100000000000001" customHeight="1" x14ac:dyDescent="0.25">
      <c r="A13" s="503" t="s">
        <v>33</v>
      </c>
      <c r="B13" s="504"/>
      <c r="C13" s="505" t="s">
        <v>34</v>
      </c>
      <c r="D13" s="506"/>
      <c r="E13" s="507"/>
      <c r="F13" s="505" t="s">
        <v>35</v>
      </c>
      <c r="G13" s="506"/>
      <c r="H13" s="508"/>
      <c r="I13" s="100"/>
      <c r="J13" s="505" t="s">
        <v>36</v>
      </c>
      <c r="K13" s="507"/>
      <c r="L13" s="505" t="s">
        <v>37</v>
      </c>
      <c r="M13" s="508"/>
      <c r="N13" s="101"/>
      <c r="O13" s="505" t="s">
        <v>36</v>
      </c>
      <c r="P13" s="507"/>
      <c r="Q13" s="505" t="s">
        <v>38</v>
      </c>
      <c r="R13" s="508"/>
      <c r="S13" s="101"/>
      <c r="T13" s="505" t="s">
        <v>39</v>
      </c>
      <c r="U13" s="506"/>
      <c r="V13" s="507"/>
      <c r="W13" s="505" t="s">
        <v>24</v>
      </c>
      <c r="X13" s="508"/>
    </row>
    <row r="14" spans="1:25" s="73" customFormat="1" ht="20.100000000000001" customHeight="1" x14ac:dyDescent="0.25">
      <c r="A14" s="435"/>
      <c r="B14" s="436"/>
      <c r="C14" s="437"/>
      <c r="D14" s="438"/>
      <c r="E14" s="439"/>
      <c r="F14" s="437"/>
      <c r="G14" s="438"/>
      <c r="H14" s="440"/>
      <c r="I14" s="101" t="s">
        <v>40</v>
      </c>
      <c r="J14" s="441"/>
      <c r="K14" s="442"/>
      <c r="L14" s="441"/>
      <c r="M14" s="499"/>
      <c r="N14" s="101" t="s">
        <v>41</v>
      </c>
      <c r="O14" s="441"/>
      <c r="P14" s="498"/>
      <c r="Q14" s="441"/>
      <c r="R14" s="499"/>
      <c r="S14" s="102"/>
      <c r="T14" s="500"/>
      <c r="U14" s="501"/>
      <c r="V14" s="502"/>
      <c r="W14" s="441"/>
      <c r="X14" s="499"/>
      <c r="Y14" s="38" t="str">
        <f>IF(AND((J19+L19+O19+Q19+W19)&gt;0,A14=0),"PLEASE ENTER DATE FOR INCURRED EXPENSE","")</f>
        <v/>
      </c>
    </row>
    <row r="15" spans="1:25" s="73" customFormat="1" ht="20.100000000000001" customHeight="1" x14ac:dyDescent="0.25">
      <c r="A15" s="446"/>
      <c r="B15" s="447"/>
      <c r="C15" s="437"/>
      <c r="D15" s="438"/>
      <c r="E15" s="439"/>
      <c r="F15" s="437"/>
      <c r="G15" s="438"/>
      <c r="H15" s="440"/>
      <c r="I15" s="101" t="s">
        <v>95</v>
      </c>
      <c r="J15" s="441"/>
      <c r="K15" s="442"/>
      <c r="L15" s="441"/>
      <c r="M15" s="499"/>
      <c r="N15" s="101" t="s">
        <v>42</v>
      </c>
      <c r="O15" s="441"/>
      <c r="P15" s="498"/>
      <c r="Q15" s="441"/>
      <c r="R15" s="499"/>
      <c r="S15" s="102"/>
      <c r="T15" s="500"/>
      <c r="U15" s="501"/>
      <c r="V15" s="502"/>
      <c r="W15" s="441"/>
      <c r="X15" s="499"/>
    </row>
    <row r="16" spans="1:25" s="73" customFormat="1" ht="20.100000000000001" customHeight="1" x14ac:dyDescent="0.25">
      <c r="A16" s="431" t="s">
        <v>43</v>
      </c>
      <c r="B16" s="432"/>
      <c r="C16" s="433"/>
      <c r="D16" s="434"/>
      <c r="E16" s="136" t="s">
        <v>44</v>
      </c>
      <c r="F16" s="433"/>
      <c r="G16" s="434"/>
      <c r="H16" s="137" t="s">
        <v>44</v>
      </c>
      <c r="I16" s="491"/>
      <c r="J16" s="492"/>
      <c r="K16" s="492"/>
      <c r="L16" s="492"/>
      <c r="M16" s="493"/>
      <c r="N16" s="101" t="s">
        <v>45</v>
      </c>
      <c r="O16" s="441"/>
      <c r="P16" s="498"/>
      <c r="Q16" s="441"/>
      <c r="R16" s="499"/>
      <c r="S16" s="102"/>
      <c r="T16" s="500"/>
      <c r="U16" s="501"/>
      <c r="V16" s="502"/>
      <c r="W16" s="441"/>
      <c r="X16" s="499"/>
      <c r="Y16" s="32"/>
    </row>
    <row r="17" spans="1:37" s="73" customFormat="1" ht="21" customHeight="1" x14ac:dyDescent="0.25">
      <c r="A17" s="418" t="s">
        <v>46</v>
      </c>
      <c r="B17" s="419"/>
      <c r="C17" s="420"/>
      <c r="D17" s="421"/>
      <c r="E17" s="135" t="s">
        <v>47</v>
      </c>
      <c r="F17" s="420"/>
      <c r="G17" s="421"/>
      <c r="H17" s="137" t="s">
        <v>47</v>
      </c>
      <c r="I17" s="494"/>
      <c r="J17" s="495"/>
      <c r="K17" s="495"/>
      <c r="L17" s="496"/>
      <c r="M17" s="497"/>
      <c r="N17" s="103" t="s">
        <v>59</v>
      </c>
      <c r="O17" s="422">
        <f>SUM(O14:P16)</f>
        <v>0</v>
      </c>
      <c r="P17" s="479"/>
      <c r="Q17" s="422">
        <f>SUM(Q14:Q16)</f>
        <v>0</v>
      </c>
      <c r="R17" s="479"/>
      <c r="S17" s="104"/>
      <c r="T17" s="480"/>
      <c r="U17" s="481"/>
      <c r="V17" s="482"/>
      <c r="W17" s="483"/>
      <c r="X17" s="484"/>
      <c r="Y17" s="32" t="s">
        <v>223</v>
      </c>
    </row>
    <row r="18" spans="1:37" s="73" customFormat="1" ht="20.100000000000001" customHeight="1" x14ac:dyDescent="0.25">
      <c r="A18" s="443" t="s">
        <v>58</v>
      </c>
      <c r="B18" s="444"/>
      <c r="C18" s="444"/>
      <c r="D18" s="444"/>
      <c r="E18" s="445"/>
      <c r="F18" s="510"/>
      <c r="G18" s="510"/>
      <c r="H18" s="511"/>
      <c r="I18" s="105" t="s">
        <v>96</v>
      </c>
      <c r="J18" s="422" t="b">
        <f>IF('Page 1'!$Y$13=TRUE,F18*Lookups!$H$4,IF('Page 1'!$Z$13=TRUE,(F18*Lookups!$H$2)))</f>
        <v>0</v>
      </c>
      <c r="K18" s="423">
        <f t="shared" ref="K18" si="0">IF(J18&lt;101,J18*0.545,IF(J18&gt;100,(J18*0.33)))</f>
        <v>0</v>
      </c>
      <c r="L18" s="485"/>
      <c r="M18" s="486"/>
      <c r="N18" s="106" t="s">
        <v>48</v>
      </c>
      <c r="O18" s="483"/>
      <c r="P18" s="487"/>
      <c r="Q18" s="483"/>
      <c r="R18" s="484"/>
      <c r="S18" s="104"/>
      <c r="T18" s="488"/>
      <c r="U18" s="489"/>
      <c r="V18" s="490"/>
      <c r="W18" s="483"/>
      <c r="X18" s="484"/>
      <c r="Y18" s="32" t="s">
        <v>223</v>
      </c>
    </row>
    <row r="19" spans="1:37" s="73" customFormat="1" ht="21.9" customHeight="1" thickBot="1" x14ac:dyDescent="0.3">
      <c r="A19" s="424" t="s">
        <v>49</v>
      </c>
      <c r="B19" s="509"/>
      <c r="C19" s="426"/>
      <c r="D19" s="427"/>
      <c r="E19" s="427"/>
      <c r="F19" s="427"/>
      <c r="G19" s="427"/>
      <c r="H19" s="428"/>
      <c r="I19" s="107" t="s">
        <v>56</v>
      </c>
      <c r="J19" s="429">
        <f>SUM(J14,J15,J16,J17,J18)</f>
        <v>0</v>
      </c>
      <c r="K19" s="430"/>
      <c r="L19" s="429">
        <f>SUM(L14,L15,L16,L17)</f>
        <v>0</v>
      </c>
      <c r="M19" s="469"/>
      <c r="N19" s="107" t="s">
        <v>56</v>
      </c>
      <c r="O19" s="429">
        <f>SUM(O17,O18)</f>
        <v>0</v>
      </c>
      <c r="P19" s="470"/>
      <c r="Q19" s="471">
        <f>SUM(Q17,Q18)</f>
        <v>0</v>
      </c>
      <c r="R19" s="469"/>
      <c r="S19" s="107" t="s">
        <v>56</v>
      </c>
      <c r="T19" s="473"/>
      <c r="U19" s="474"/>
      <c r="V19" s="475"/>
      <c r="W19" s="429">
        <f>SUM(W14,W15,W16,W17,W18)</f>
        <v>0</v>
      </c>
      <c r="X19" s="469"/>
      <c r="Y19" s="38" t="str">
        <f>IF(AND((J19+L19+O19+Q19+W19)&gt;0,C19=0),"PLEASE COMPLETE REASON FOR TRIP","")</f>
        <v/>
      </c>
    </row>
    <row r="20" spans="1:37" s="73" customFormat="1" ht="20.100000000000001" customHeight="1" x14ac:dyDescent="0.25">
      <c r="A20" s="503" t="s">
        <v>33</v>
      </c>
      <c r="B20" s="504"/>
      <c r="C20" s="505" t="s">
        <v>34</v>
      </c>
      <c r="D20" s="506"/>
      <c r="E20" s="507"/>
      <c r="F20" s="505" t="s">
        <v>35</v>
      </c>
      <c r="G20" s="506"/>
      <c r="H20" s="508"/>
      <c r="I20" s="100"/>
      <c r="J20" s="505" t="s">
        <v>36</v>
      </c>
      <c r="K20" s="507"/>
      <c r="L20" s="505" t="s">
        <v>37</v>
      </c>
      <c r="M20" s="508"/>
      <c r="N20" s="101"/>
      <c r="O20" s="505" t="s">
        <v>36</v>
      </c>
      <c r="P20" s="507"/>
      <c r="Q20" s="505" t="s">
        <v>38</v>
      </c>
      <c r="R20" s="508"/>
      <c r="S20" s="101"/>
      <c r="T20" s="505" t="s">
        <v>39</v>
      </c>
      <c r="U20" s="506"/>
      <c r="V20" s="507"/>
      <c r="W20" s="505" t="s">
        <v>24</v>
      </c>
      <c r="X20" s="508"/>
    </row>
    <row r="21" spans="1:37" s="73" customFormat="1" ht="20.100000000000001" customHeight="1" x14ac:dyDescent="0.25">
      <c r="A21" s="435"/>
      <c r="B21" s="436"/>
      <c r="C21" s="437"/>
      <c r="D21" s="438"/>
      <c r="E21" s="439"/>
      <c r="F21" s="437"/>
      <c r="G21" s="438"/>
      <c r="H21" s="440"/>
      <c r="I21" s="101" t="s">
        <v>40</v>
      </c>
      <c r="J21" s="441"/>
      <c r="K21" s="442"/>
      <c r="L21" s="441"/>
      <c r="M21" s="499"/>
      <c r="N21" s="101" t="s">
        <v>41</v>
      </c>
      <c r="O21" s="441"/>
      <c r="P21" s="498"/>
      <c r="Q21" s="441"/>
      <c r="R21" s="499"/>
      <c r="S21" s="102"/>
      <c r="T21" s="500"/>
      <c r="U21" s="501"/>
      <c r="V21" s="502"/>
      <c r="W21" s="441"/>
      <c r="X21" s="499"/>
      <c r="Y21" s="38" t="str">
        <f>IF(AND((J26+L26+O26+Q26+W26)&gt;0,A21=0),"PLEASE ENTER DATE FOR INCURRED EXPENSE","")</f>
        <v/>
      </c>
    </row>
    <row r="22" spans="1:37" s="73" customFormat="1" ht="20.100000000000001" customHeight="1" x14ac:dyDescent="0.25">
      <c r="A22" s="446"/>
      <c r="B22" s="447"/>
      <c r="C22" s="437"/>
      <c r="D22" s="438"/>
      <c r="E22" s="439"/>
      <c r="F22" s="437"/>
      <c r="G22" s="438"/>
      <c r="H22" s="440"/>
      <c r="I22" s="101" t="s">
        <v>95</v>
      </c>
      <c r="J22" s="441"/>
      <c r="K22" s="442"/>
      <c r="L22" s="441"/>
      <c r="M22" s="499"/>
      <c r="N22" s="101" t="s">
        <v>42</v>
      </c>
      <c r="O22" s="441"/>
      <c r="P22" s="498"/>
      <c r="Q22" s="441"/>
      <c r="R22" s="499"/>
      <c r="S22" s="102"/>
      <c r="T22" s="500"/>
      <c r="U22" s="501"/>
      <c r="V22" s="502"/>
      <c r="W22" s="441"/>
      <c r="X22" s="499"/>
    </row>
    <row r="23" spans="1:37" s="73" customFormat="1" ht="20.100000000000001" customHeight="1" x14ac:dyDescent="0.25">
      <c r="A23" s="431" t="s">
        <v>43</v>
      </c>
      <c r="B23" s="432"/>
      <c r="C23" s="433"/>
      <c r="D23" s="434"/>
      <c r="E23" s="136" t="s">
        <v>44</v>
      </c>
      <c r="F23" s="433"/>
      <c r="G23" s="434"/>
      <c r="H23" s="137" t="s">
        <v>44</v>
      </c>
      <c r="I23" s="491"/>
      <c r="J23" s="492"/>
      <c r="K23" s="492"/>
      <c r="L23" s="492"/>
      <c r="M23" s="493"/>
      <c r="N23" s="101" t="s">
        <v>45</v>
      </c>
      <c r="O23" s="441"/>
      <c r="P23" s="498"/>
      <c r="Q23" s="441"/>
      <c r="R23" s="499"/>
      <c r="S23" s="102"/>
      <c r="T23" s="500"/>
      <c r="U23" s="501"/>
      <c r="V23" s="502"/>
      <c r="W23" s="441"/>
      <c r="X23" s="499"/>
      <c r="Y23" s="32"/>
    </row>
    <row r="24" spans="1:37" s="73" customFormat="1" ht="21" customHeight="1" x14ac:dyDescent="0.25">
      <c r="A24" s="418" t="s">
        <v>46</v>
      </c>
      <c r="B24" s="419"/>
      <c r="C24" s="420"/>
      <c r="D24" s="421"/>
      <c r="E24" s="135" t="s">
        <v>47</v>
      </c>
      <c r="F24" s="420"/>
      <c r="G24" s="421"/>
      <c r="H24" s="137" t="s">
        <v>47</v>
      </c>
      <c r="I24" s="494"/>
      <c r="J24" s="495"/>
      <c r="K24" s="495"/>
      <c r="L24" s="496"/>
      <c r="M24" s="497"/>
      <c r="N24" s="103" t="s">
        <v>59</v>
      </c>
      <c r="O24" s="422">
        <f>SUM(O21:P23)</f>
        <v>0</v>
      </c>
      <c r="P24" s="479"/>
      <c r="Q24" s="422">
        <f>SUM(Q21:Q23)</f>
        <v>0</v>
      </c>
      <c r="R24" s="479"/>
      <c r="S24" s="104"/>
      <c r="T24" s="480"/>
      <c r="U24" s="481"/>
      <c r="V24" s="482"/>
      <c r="W24" s="483"/>
      <c r="X24" s="484"/>
      <c r="Y24" s="32" t="s">
        <v>223</v>
      </c>
    </row>
    <row r="25" spans="1:37" s="73" customFormat="1" ht="20.100000000000001" customHeight="1" x14ac:dyDescent="0.25">
      <c r="A25" s="443" t="s">
        <v>58</v>
      </c>
      <c r="B25" s="444"/>
      <c r="C25" s="444"/>
      <c r="D25" s="444"/>
      <c r="E25" s="445"/>
      <c r="F25" s="510"/>
      <c r="G25" s="510"/>
      <c r="H25" s="511"/>
      <c r="I25" s="105" t="s">
        <v>96</v>
      </c>
      <c r="J25" s="422" t="b">
        <f>IF('Page 1'!$Y$13=TRUE,F25*Lookups!$H$4,IF('Page 1'!$Z$13=TRUE,(F25*Lookups!$H$2)))</f>
        <v>0</v>
      </c>
      <c r="K25" s="423">
        <f t="shared" ref="K25" si="1">IF(J25&lt;101,J25*0.545,IF(J25&gt;100,(J25*0.33)))</f>
        <v>0</v>
      </c>
      <c r="L25" s="485"/>
      <c r="M25" s="486"/>
      <c r="N25" s="106" t="s">
        <v>48</v>
      </c>
      <c r="O25" s="483"/>
      <c r="P25" s="487"/>
      <c r="Q25" s="483"/>
      <c r="R25" s="484"/>
      <c r="S25" s="104"/>
      <c r="T25" s="488"/>
      <c r="U25" s="489"/>
      <c r="V25" s="490"/>
      <c r="W25" s="483"/>
      <c r="X25" s="484"/>
      <c r="Y25" s="32" t="s">
        <v>223</v>
      </c>
    </row>
    <row r="26" spans="1:37" s="73" customFormat="1" ht="21.9" customHeight="1" thickBot="1" x14ac:dyDescent="0.3">
      <c r="A26" s="424" t="s">
        <v>49</v>
      </c>
      <c r="B26" s="509"/>
      <c r="C26" s="426"/>
      <c r="D26" s="427"/>
      <c r="E26" s="427"/>
      <c r="F26" s="427"/>
      <c r="G26" s="427"/>
      <c r="H26" s="428"/>
      <c r="I26" s="107" t="s">
        <v>56</v>
      </c>
      <c r="J26" s="429">
        <f>SUM(J21,J22,J23,J24,J25)</f>
        <v>0</v>
      </c>
      <c r="K26" s="430"/>
      <c r="L26" s="429">
        <f>SUM(L21,L22,L23,L24)</f>
        <v>0</v>
      </c>
      <c r="M26" s="469"/>
      <c r="N26" s="107" t="s">
        <v>56</v>
      </c>
      <c r="O26" s="429">
        <f>SUM(O24,O25)</f>
        <v>0</v>
      </c>
      <c r="P26" s="470"/>
      <c r="Q26" s="471">
        <f>SUM(Q24,Q25)</f>
        <v>0</v>
      </c>
      <c r="R26" s="469"/>
      <c r="S26" s="107" t="s">
        <v>56</v>
      </c>
      <c r="T26" s="473"/>
      <c r="U26" s="474"/>
      <c r="V26" s="475"/>
      <c r="W26" s="429">
        <f>SUM(W21,W22,W23,W24,W25)</f>
        <v>0</v>
      </c>
      <c r="X26" s="469"/>
      <c r="Y26" s="38" t="str">
        <f>IF(AND((J26+L26+O26+Q26+W26)&gt;0,C26=0),"PLEASE COMPLETE REASON FOR TRIP","")</f>
        <v/>
      </c>
    </row>
    <row r="27" spans="1:37" s="73" customFormat="1" ht="20.100000000000001" customHeight="1" x14ac:dyDescent="0.25">
      <c r="A27" s="503" t="s">
        <v>33</v>
      </c>
      <c r="B27" s="504"/>
      <c r="C27" s="505" t="s">
        <v>34</v>
      </c>
      <c r="D27" s="506"/>
      <c r="E27" s="507"/>
      <c r="F27" s="505" t="s">
        <v>35</v>
      </c>
      <c r="G27" s="506"/>
      <c r="H27" s="508"/>
      <c r="I27" s="100"/>
      <c r="J27" s="505" t="s">
        <v>36</v>
      </c>
      <c r="K27" s="507"/>
      <c r="L27" s="505" t="s">
        <v>37</v>
      </c>
      <c r="M27" s="508"/>
      <c r="N27" s="101"/>
      <c r="O27" s="505" t="s">
        <v>36</v>
      </c>
      <c r="P27" s="507"/>
      <c r="Q27" s="505" t="s">
        <v>38</v>
      </c>
      <c r="R27" s="508"/>
      <c r="S27" s="101"/>
      <c r="T27" s="505" t="s">
        <v>39</v>
      </c>
      <c r="U27" s="506"/>
      <c r="V27" s="507"/>
      <c r="W27" s="505" t="s">
        <v>24</v>
      </c>
      <c r="X27" s="508"/>
    </row>
    <row r="28" spans="1:37" s="73" customFormat="1" ht="20.100000000000001" customHeight="1" x14ac:dyDescent="0.25">
      <c r="A28" s="435"/>
      <c r="B28" s="436"/>
      <c r="C28" s="437"/>
      <c r="D28" s="438"/>
      <c r="E28" s="439"/>
      <c r="F28" s="437"/>
      <c r="G28" s="438"/>
      <c r="H28" s="440"/>
      <c r="I28" s="101" t="s">
        <v>40</v>
      </c>
      <c r="J28" s="441"/>
      <c r="K28" s="442"/>
      <c r="L28" s="441"/>
      <c r="M28" s="499"/>
      <c r="N28" s="101" t="s">
        <v>41</v>
      </c>
      <c r="O28" s="441"/>
      <c r="P28" s="498"/>
      <c r="Q28" s="441"/>
      <c r="R28" s="499"/>
      <c r="S28" s="102"/>
      <c r="T28" s="500"/>
      <c r="U28" s="501"/>
      <c r="V28" s="502"/>
      <c r="W28" s="441"/>
      <c r="X28" s="499"/>
      <c r="Y28" s="38" t="str">
        <f>IF(AND((J33+L33+O33+Q33+W33)&gt;0,A28=0),"PLEASE ENTER DATE FOR INCURRED EXPENSE","")</f>
        <v/>
      </c>
      <c r="Z28" s="202"/>
      <c r="AA28" s="202"/>
      <c r="AB28" s="202"/>
      <c r="AC28" s="202"/>
      <c r="AD28" s="202"/>
      <c r="AE28" s="202"/>
      <c r="AF28" s="202"/>
      <c r="AG28" s="202"/>
      <c r="AH28" s="202"/>
      <c r="AI28" s="202"/>
      <c r="AJ28" s="38"/>
      <c r="AK28" s="38"/>
    </row>
    <row r="29" spans="1:37" s="73" customFormat="1" ht="20.100000000000001" customHeight="1" x14ac:dyDescent="0.25">
      <c r="A29" s="446"/>
      <c r="B29" s="447"/>
      <c r="C29" s="437"/>
      <c r="D29" s="438"/>
      <c r="E29" s="439"/>
      <c r="F29" s="437"/>
      <c r="G29" s="438"/>
      <c r="H29" s="440"/>
      <c r="I29" s="101" t="s">
        <v>95</v>
      </c>
      <c r="J29" s="441"/>
      <c r="K29" s="442"/>
      <c r="L29" s="441"/>
      <c r="M29" s="499"/>
      <c r="N29" s="101" t="s">
        <v>42</v>
      </c>
      <c r="O29" s="441"/>
      <c r="P29" s="498"/>
      <c r="Q29" s="441"/>
      <c r="R29" s="499"/>
      <c r="S29" s="102"/>
      <c r="T29" s="500"/>
      <c r="U29" s="501"/>
      <c r="V29" s="502"/>
      <c r="W29" s="441"/>
      <c r="X29" s="499"/>
    </row>
    <row r="30" spans="1:37" s="73" customFormat="1" ht="20.100000000000001" customHeight="1" x14ac:dyDescent="0.25">
      <c r="A30" s="431" t="s">
        <v>43</v>
      </c>
      <c r="B30" s="432"/>
      <c r="C30" s="433"/>
      <c r="D30" s="434"/>
      <c r="E30" s="136" t="s">
        <v>44</v>
      </c>
      <c r="F30" s="433"/>
      <c r="G30" s="434"/>
      <c r="H30" s="137" t="s">
        <v>44</v>
      </c>
      <c r="I30" s="491"/>
      <c r="J30" s="492"/>
      <c r="K30" s="492"/>
      <c r="L30" s="492"/>
      <c r="M30" s="493"/>
      <c r="N30" s="101" t="s">
        <v>45</v>
      </c>
      <c r="O30" s="441"/>
      <c r="P30" s="498"/>
      <c r="Q30" s="441"/>
      <c r="R30" s="499"/>
      <c r="S30" s="102"/>
      <c r="T30" s="500"/>
      <c r="U30" s="501"/>
      <c r="V30" s="502"/>
      <c r="W30" s="441"/>
      <c r="X30" s="499"/>
      <c r="Y30" s="32"/>
    </row>
    <row r="31" spans="1:37" s="73" customFormat="1" ht="21" customHeight="1" x14ac:dyDescent="0.25">
      <c r="A31" s="418" t="s">
        <v>46</v>
      </c>
      <c r="B31" s="419"/>
      <c r="C31" s="420"/>
      <c r="D31" s="421"/>
      <c r="E31" s="135" t="s">
        <v>47</v>
      </c>
      <c r="F31" s="420"/>
      <c r="G31" s="421"/>
      <c r="H31" s="137" t="s">
        <v>47</v>
      </c>
      <c r="I31" s="494"/>
      <c r="J31" s="495"/>
      <c r="K31" s="495"/>
      <c r="L31" s="496"/>
      <c r="M31" s="497"/>
      <c r="N31" s="103" t="s">
        <v>59</v>
      </c>
      <c r="O31" s="422">
        <f>SUM(O28:P30)</f>
        <v>0</v>
      </c>
      <c r="P31" s="479"/>
      <c r="Q31" s="422">
        <f>SUM(Q28:Q30)</f>
        <v>0</v>
      </c>
      <c r="R31" s="479"/>
      <c r="S31" s="104"/>
      <c r="T31" s="480"/>
      <c r="U31" s="481"/>
      <c r="V31" s="482"/>
      <c r="W31" s="483"/>
      <c r="X31" s="484"/>
      <c r="Y31" s="32" t="s">
        <v>223</v>
      </c>
    </row>
    <row r="32" spans="1:37" s="73" customFormat="1" ht="20.100000000000001" customHeight="1" x14ac:dyDescent="0.25">
      <c r="A32" s="443" t="s">
        <v>58</v>
      </c>
      <c r="B32" s="444"/>
      <c r="C32" s="444"/>
      <c r="D32" s="444"/>
      <c r="E32" s="445"/>
      <c r="F32" s="510"/>
      <c r="G32" s="510"/>
      <c r="H32" s="511"/>
      <c r="I32" s="105" t="s">
        <v>96</v>
      </c>
      <c r="J32" s="422" t="b">
        <f>IF('Page 1'!$Y$13=TRUE,F32*Lookups!$H$4,IF('Page 1'!$Z$13=TRUE,(F32*Lookups!$H$2)))</f>
        <v>0</v>
      </c>
      <c r="K32" s="423">
        <f t="shared" ref="K32" si="2">IF(J32&lt;101,J32*0.545,IF(J32&gt;100,(J32*0.33)))</f>
        <v>0</v>
      </c>
      <c r="L32" s="485"/>
      <c r="M32" s="486"/>
      <c r="N32" s="106" t="s">
        <v>48</v>
      </c>
      <c r="O32" s="483"/>
      <c r="P32" s="487"/>
      <c r="Q32" s="483"/>
      <c r="R32" s="484"/>
      <c r="S32" s="104"/>
      <c r="T32" s="488"/>
      <c r="U32" s="489"/>
      <c r="V32" s="490"/>
      <c r="W32" s="483"/>
      <c r="X32" s="484"/>
      <c r="Y32" s="32" t="s">
        <v>223</v>
      </c>
    </row>
    <row r="33" spans="1:25" s="73" customFormat="1" ht="21.9" customHeight="1" thickBot="1" x14ac:dyDescent="0.3">
      <c r="A33" s="424" t="s">
        <v>49</v>
      </c>
      <c r="B33" s="509"/>
      <c r="C33" s="426"/>
      <c r="D33" s="427"/>
      <c r="E33" s="427"/>
      <c r="F33" s="427"/>
      <c r="G33" s="427"/>
      <c r="H33" s="428"/>
      <c r="I33" s="107" t="s">
        <v>56</v>
      </c>
      <c r="J33" s="429">
        <f>SUM(J28,J29,J30,J31,J32)</f>
        <v>0</v>
      </c>
      <c r="K33" s="430"/>
      <c r="L33" s="429">
        <f>SUM(L28,L29,L30,L31)</f>
        <v>0</v>
      </c>
      <c r="M33" s="469"/>
      <c r="N33" s="107" t="s">
        <v>56</v>
      </c>
      <c r="O33" s="429">
        <f>SUM(O31,O32)</f>
        <v>0</v>
      </c>
      <c r="P33" s="470"/>
      <c r="Q33" s="471">
        <f>SUM(Q31,Q32)</f>
        <v>0</v>
      </c>
      <c r="R33" s="469"/>
      <c r="S33" s="107" t="s">
        <v>56</v>
      </c>
      <c r="T33" s="473"/>
      <c r="U33" s="474"/>
      <c r="V33" s="475"/>
      <c r="W33" s="429">
        <f>SUM(W28,W29,W30,W31,W32)</f>
        <v>0</v>
      </c>
      <c r="X33" s="469"/>
      <c r="Y33" s="38" t="str">
        <f>IF(AND((J33+L33+O33+Q33+W33)&gt;0,C33=0),"PLEASE COMPLETE REASON FOR TRIP","")</f>
        <v/>
      </c>
    </row>
    <row r="34" spans="1:25" s="73" customFormat="1" ht="20.100000000000001" customHeight="1" x14ac:dyDescent="0.25">
      <c r="A34" s="503" t="s">
        <v>33</v>
      </c>
      <c r="B34" s="504"/>
      <c r="C34" s="505" t="s">
        <v>34</v>
      </c>
      <c r="D34" s="506"/>
      <c r="E34" s="507"/>
      <c r="F34" s="505" t="s">
        <v>35</v>
      </c>
      <c r="G34" s="506"/>
      <c r="H34" s="508"/>
      <c r="I34" s="100"/>
      <c r="J34" s="505" t="s">
        <v>36</v>
      </c>
      <c r="K34" s="507"/>
      <c r="L34" s="505" t="s">
        <v>37</v>
      </c>
      <c r="M34" s="508"/>
      <c r="N34" s="101"/>
      <c r="O34" s="505" t="s">
        <v>36</v>
      </c>
      <c r="P34" s="507"/>
      <c r="Q34" s="505" t="s">
        <v>38</v>
      </c>
      <c r="R34" s="508"/>
      <c r="S34" s="101"/>
      <c r="T34" s="505" t="s">
        <v>39</v>
      </c>
      <c r="U34" s="506"/>
      <c r="V34" s="507"/>
      <c r="W34" s="505" t="s">
        <v>24</v>
      </c>
      <c r="X34" s="508"/>
    </row>
    <row r="35" spans="1:25" s="73" customFormat="1" ht="20.100000000000001" customHeight="1" x14ac:dyDescent="0.25">
      <c r="A35" s="435"/>
      <c r="B35" s="436"/>
      <c r="C35" s="437"/>
      <c r="D35" s="438"/>
      <c r="E35" s="439"/>
      <c r="F35" s="437"/>
      <c r="G35" s="438"/>
      <c r="H35" s="440"/>
      <c r="I35" s="101" t="s">
        <v>40</v>
      </c>
      <c r="J35" s="441"/>
      <c r="K35" s="442"/>
      <c r="L35" s="441"/>
      <c r="M35" s="499"/>
      <c r="N35" s="101" t="s">
        <v>41</v>
      </c>
      <c r="O35" s="441"/>
      <c r="P35" s="498"/>
      <c r="Q35" s="441"/>
      <c r="R35" s="499"/>
      <c r="S35" s="102"/>
      <c r="T35" s="500"/>
      <c r="U35" s="501"/>
      <c r="V35" s="502"/>
      <c r="W35" s="441"/>
      <c r="X35" s="499"/>
      <c r="Y35" s="38" t="str">
        <f>IF(AND((J40+L40+O40+Q40+W40)&gt;0,A35=0),"PLEASE ENTER DATE FOR INCURRED EXPENSE","")</f>
        <v/>
      </c>
    </row>
    <row r="36" spans="1:25" s="73" customFormat="1" ht="20.100000000000001" customHeight="1" x14ac:dyDescent="0.25">
      <c r="A36" s="446"/>
      <c r="B36" s="447"/>
      <c r="C36" s="437"/>
      <c r="D36" s="438"/>
      <c r="E36" s="439"/>
      <c r="F36" s="437"/>
      <c r="G36" s="438"/>
      <c r="H36" s="440"/>
      <c r="I36" s="101" t="s">
        <v>95</v>
      </c>
      <c r="J36" s="441"/>
      <c r="K36" s="442"/>
      <c r="L36" s="441"/>
      <c r="M36" s="499"/>
      <c r="N36" s="101" t="s">
        <v>42</v>
      </c>
      <c r="O36" s="441"/>
      <c r="P36" s="498"/>
      <c r="Q36" s="441"/>
      <c r="R36" s="499"/>
      <c r="S36" s="102"/>
      <c r="T36" s="500"/>
      <c r="U36" s="501"/>
      <c r="V36" s="502"/>
      <c r="W36" s="441"/>
      <c r="X36" s="499"/>
    </row>
    <row r="37" spans="1:25" s="73" customFormat="1" ht="20.100000000000001" customHeight="1" x14ac:dyDescent="0.25">
      <c r="A37" s="431" t="s">
        <v>43</v>
      </c>
      <c r="B37" s="432"/>
      <c r="C37" s="433"/>
      <c r="D37" s="434"/>
      <c r="E37" s="136" t="s">
        <v>44</v>
      </c>
      <c r="F37" s="433"/>
      <c r="G37" s="434"/>
      <c r="H37" s="137" t="s">
        <v>44</v>
      </c>
      <c r="I37" s="491"/>
      <c r="J37" s="492"/>
      <c r="K37" s="492"/>
      <c r="L37" s="492"/>
      <c r="M37" s="493"/>
      <c r="N37" s="101" t="s">
        <v>45</v>
      </c>
      <c r="O37" s="441"/>
      <c r="P37" s="498"/>
      <c r="Q37" s="441"/>
      <c r="R37" s="499"/>
      <c r="S37" s="102"/>
      <c r="T37" s="500"/>
      <c r="U37" s="501"/>
      <c r="V37" s="502"/>
      <c r="W37" s="441"/>
      <c r="X37" s="499"/>
      <c r="Y37" s="32"/>
    </row>
    <row r="38" spans="1:25" s="73" customFormat="1" ht="21" customHeight="1" x14ac:dyDescent="0.25">
      <c r="A38" s="418" t="s">
        <v>46</v>
      </c>
      <c r="B38" s="419"/>
      <c r="C38" s="420"/>
      <c r="D38" s="421"/>
      <c r="E38" s="135" t="s">
        <v>47</v>
      </c>
      <c r="F38" s="420"/>
      <c r="G38" s="421"/>
      <c r="H38" s="137" t="s">
        <v>47</v>
      </c>
      <c r="I38" s="494"/>
      <c r="J38" s="495"/>
      <c r="K38" s="495"/>
      <c r="L38" s="496"/>
      <c r="M38" s="497"/>
      <c r="N38" s="103" t="s">
        <v>59</v>
      </c>
      <c r="O38" s="422">
        <f>SUM(O35:P37)</f>
        <v>0</v>
      </c>
      <c r="P38" s="479"/>
      <c r="Q38" s="422">
        <f>SUM(Q35:Q37)</f>
        <v>0</v>
      </c>
      <c r="R38" s="479"/>
      <c r="S38" s="104"/>
      <c r="T38" s="480"/>
      <c r="U38" s="481"/>
      <c r="V38" s="482"/>
      <c r="W38" s="483"/>
      <c r="X38" s="484"/>
      <c r="Y38" s="32" t="s">
        <v>223</v>
      </c>
    </row>
    <row r="39" spans="1:25" s="73" customFormat="1" ht="20.100000000000001" customHeight="1" x14ac:dyDescent="0.25">
      <c r="A39" s="443" t="s">
        <v>58</v>
      </c>
      <c r="B39" s="444"/>
      <c r="C39" s="444"/>
      <c r="D39" s="444"/>
      <c r="E39" s="445"/>
      <c r="F39" s="510"/>
      <c r="G39" s="510"/>
      <c r="H39" s="511"/>
      <c r="I39" s="105" t="s">
        <v>96</v>
      </c>
      <c r="J39" s="422" t="b">
        <f>IF('Page 1'!$Y$13=TRUE,F39*Lookups!$H$4,IF('Page 1'!$Z$13=TRUE,(F39*Lookups!$H$2)))</f>
        <v>0</v>
      </c>
      <c r="K39" s="423">
        <f t="shared" ref="K39" si="3">IF(J39&lt;101,J39*0.545,IF(J39&gt;100,(J39*0.33)))</f>
        <v>0</v>
      </c>
      <c r="L39" s="485"/>
      <c r="M39" s="486"/>
      <c r="N39" s="106" t="s">
        <v>48</v>
      </c>
      <c r="O39" s="483"/>
      <c r="P39" s="487"/>
      <c r="Q39" s="483"/>
      <c r="R39" s="484"/>
      <c r="S39" s="104"/>
      <c r="T39" s="488"/>
      <c r="U39" s="489"/>
      <c r="V39" s="490"/>
      <c r="W39" s="483"/>
      <c r="X39" s="484"/>
      <c r="Y39" s="32" t="s">
        <v>223</v>
      </c>
    </row>
    <row r="40" spans="1:25" s="73" customFormat="1" ht="21.9" customHeight="1" thickBot="1" x14ac:dyDescent="0.3">
      <c r="A40" s="424" t="s">
        <v>49</v>
      </c>
      <c r="B40" s="509"/>
      <c r="C40" s="426"/>
      <c r="D40" s="427"/>
      <c r="E40" s="427"/>
      <c r="F40" s="427"/>
      <c r="G40" s="427"/>
      <c r="H40" s="428"/>
      <c r="I40" s="107" t="s">
        <v>56</v>
      </c>
      <c r="J40" s="429">
        <f>SUM(J35,J36,J37,J38,J39)</f>
        <v>0</v>
      </c>
      <c r="K40" s="430"/>
      <c r="L40" s="429">
        <f>SUM(L35,L36,L37,L38)</f>
        <v>0</v>
      </c>
      <c r="M40" s="469"/>
      <c r="N40" s="107" t="s">
        <v>56</v>
      </c>
      <c r="O40" s="429">
        <f>SUM(O38,O39)</f>
        <v>0</v>
      </c>
      <c r="P40" s="470"/>
      <c r="Q40" s="471">
        <f>SUM(Q38,Q39)</f>
        <v>0</v>
      </c>
      <c r="R40" s="469"/>
      <c r="S40" s="107" t="s">
        <v>56</v>
      </c>
      <c r="T40" s="473"/>
      <c r="U40" s="474"/>
      <c r="V40" s="475"/>
      <c r="W40" s="429">
        <f>SUM(W35,W36,W37,W38,W39)</f>
        <v>0</v>
      </c>
      <c r="X40" s="469"/>
      <c r="Y40" s="38" t="str">
        <f>IF(AND((J40+L40+O40+Q40+W40)&gt;0,C40=0),"PLEASE COMPLETE REASON FOR TRIP","")</f>
        <v/>
      </c>
    </row>
    <row r="41" spans="1:25" s="73" customFormat="1" ht="20.100000000000001" customHeight="1" x14ac:dyDescent="0.25">
      <c r="A41" s="503" t="s">
        <v>33</v>
      </c>
      <c r="B41" s="504"/>
      <c r="C41" s="505" t="s">
        <v>34</v>
      </c>
      <c r="D41" s="506"/>
      <c r="E41" s="507"/>
      <c r="F41" s="505" t="s">
        <v>35</v>
      </c>
      <c r="G41" s="506"/>
      <c r="H41" s="508"/>
      <c r="I41" s="100"/>
      <c r="J41" s="505" t="s">
        <v>36</v>
      </c>
      <c r="K41" s="507"/>
      <c r="L41" s="505" t="s">
        <v>37</v>
      </c>
      <c r="M41" s="508"/>
      <c r="N41" s="101"/>
      <c r="O41" s="505" t="s">
        <v>36</v>
      </c>
      <c r="P41" s="507"/>
      <c r="Q41" s="505" t="s">
        <v>38</v>
      </c>
      <c r="R41" s="508"/>
      <c r="S41" s="101"/>
      <c r="T41" s="505" t="s">
        <v>39</v>
      </c>
      <c r="U41" s="506"/>
      <c r="V41" s="507"/>
      <c r="W41" s="505" t="s">
        <v>24</v>
      </c>
      <c r="X41" s="508"/>
    </row>
    <row r="42" spans="1:25" s="73" customFormat="1" ht="20.100000000000001" customHeight="1" x14ac:dyDescent="0.25">
      <c r="A42" s="435"/>
      <c r="B42" s="436"/>
      <c r="C42" s="437"/>
      <c r="D42" s="438"/>
      <c r="E42" s="439"/>
      <c r="F42" s="437"/>
      <c r="G42" s="438"/>
      <c r="H42" s="440"/>
      <c r="I42" s="101" t="s">
        <v>40</v>
      </c>
      <c r="J42" s="441"/>
      <c r="K42" s="442"/>
      <c r="L42" s="441"/>
      <c r="M42" s="499"/>
      <c r="N42" s="101" t="s">
        <v>41</v>
      </c>
      <c r="O42" s="441"/>
      <c r="P42" s="498"/>
      <c r="Q42" s="441"/>
      <c r="R42" s="499"/>
      <c r="S42" s="102"/>
      <c r="T42" s="500"/>
      <c r="U42" s="501"/>
      <c r="V42" s="502"/>
      <c r="W42" s="441"/>
      <c r="X42" s="499"/>
      <c r="Y42" s="38" t="str">
        <f>IF(AND((J47+L47+O47+Q47+W47)&gt;0,A42=0),"PLEASE ENTER DATE FOR INCURRED EXPENSE","")</f>
        <v/>
      </c>
    </row>
    <row r="43" spans="1:25" s="73" customFormat="1" ht="20.100000000000001" customHeight="1" x14ac:dyDescent="0.25">
      <c r="A43" s="446"/>
      <c r="B43" s="447"/>
      <c r="C43" s="437"/>
      <c r="D43" s="438"/>
      <c r="E43" s="439"/>
      <c r="F43" s="437"/>
      <c r="G43" s="438"/>
      <c r="H43" s="440"/>
      <c r="I43" s="120" t="s">
        <v>95</v>
      </c>
      <c r="J43" s="519"/>
      <c r="K43" s="520"/>
      <c r="L43" s="519"/>
      <c r="M43" s="521"/>
      <c r="N43" s="101" t="s">
        <v>42</v>
      </c>
      <c r="O43" s="441"/>
      <c r="P43" s="498"/>
      <c r="Q43" s="441"/>
      <c r="R43" s="499"/>
      <c r="S43" s="102"/>
      <c r="T43" s="500"/>
      <c r="U43" s="501"/>
      <c r="V43" s="502"/>
      <c r="W43" s="441"/>
      <c r="X43" s="499"/>
    </row>
    <row r="44" spans="1:25" s="73" customFormat="1" ht="20.100000000000001" customHeight="1" x14ac:dyDescent="0.25">
      <c r="A44" s="431" t="s">
        <v>43</v>
      </c>
      <c r="B44" s="432"/>
      <c r="C44" s="433"/>
      <c r="D44" s="434"/>
      <c r="E44" s="136" t="s">
        <v>44</v>
      </c>
      <c r="F44" s="433"/>
      <c r="G44" s="434"/>
      <c r="H44" s="137" t="s">
        <v>44</v>
      </c>
      <c r="I44" s="543"/>
      <c r="J44" s="496"/>
      <c r="K44" s="496"/>
      <c r="L44" s="496"/>
      <c r="M44" s="497"/>
      <c r="N44" s="101" t="s">
        <v>45</v>
      </c>
      <c r="O44" s="441"/>
      <c r="P44" s="498"/>
      <c r="Q44" s="441"/>
      <c r="R44" s="499"/>
      <c r="S44" s="102"/>
      <c r="T44" s="500"/>
      <c r="U44" s="501"/>
      <c r="V44" s="502"/>
      <c r="W44" s="441"/>
      <c r="X44" s="499"/>
      <c r="Y44" s="32"/>
    </row>
    <row r="45" spans="1:25" s="73" customFormat="1" ht="21" customHeight="1" x14ac:dyDescent="0.25">
      <c r="A45" s="418" t="s">
        <v>46</v>
      </c>
      <c r="B45" s="419"/>
      <c r="C45" s="420"/>
      <c r="D45" s="421"/>
      <c r="E45" s="135" t="s">
        <v>47</v>
      </c>
      <c r="F45" s="420"/>
      <c r="G45" s="421"/>
      <c r="H45" s="137" t="s">
        <v>47</v>
      </c>
      <c r="I45" s="494"/>
      <c r="J45" s="495"/>
      <c r="K45" s="495"/>
      <c r="L45" s="496"/>
      <c r="M45" s="497"/>
      <c r="N45" s="103" t="s">
        <v>59</v>
      </c>
      <c r="O45" s="422">
        <f>SUM(O42:P44)</f>
        <v>0</v>
      </c>
      <c r="P45" s="479"/>
      <c r="Q45" s="422">
        <f>SUM(Q42:Q44)</f>
        <v>0</v>
      </c>
      <c r="R45" s="479"/>
      <c r="S45" s="104"/>
      <c r="T45" s="480"/>
      <c r="U45" s="481"/>
      <c r="V45" s="482"/>
      <c r="W45" s="483"/>
      <c r="X45" s="484"/>
      <c r="Y45" s="32" t="s">
        <v>223</v>
      </c>
    </row>
    <row r="46" spans="1:25" s="73" customFormat="1" ht="20.100000000000001" customHeight="1" x14ac:dyDescent="0.25">
      <c r="A46" s="443" t="s">
        <v>58</v>
      </c>
      <c r="B46" s="444"/>
      <c r="C46" s="444"/>
      <c r="D46" s="444"/>
      <c r="E46" s="445"/>
      <c r="F46" s="510"/>
      <c r="G46" s="510"/>
      <c r="H46" s="511"/>
      <c r="I46" s="105" t="s">
        <v>96</v>
      </c>
      <c r="J46" s="422" t="b">
        <f>IF('Page 1'!$Y$13=TRUE,F46*Lookups!$H$4,IF('Page 1'!$Z$13=TRUE,(F46*Lookups!$H$2)))</f>
        <v>0</v>
      </c>
      <c r="K46" s="423">
        <f t="shared" ref="K46" si="4">IF(J46&lt;101,J46*0.545,IF(J46&gt;100,(J46*0.33)))</f>
        <v>0</v>
      </c>
      <c r="L46" s="485"/>
      <c r="M46" s="486"/>
      <c r="N46" s="106" t="s">
        <v>48</v>
      </c>
      <c r="O46" s="483"/>
      <c r="P46" s="487"/>
      <c r="Q46" s="483"/>
      <c r="R46" s="484"/>
      <c r="S46" s="104"/>
      <c r="T46" s="488"/>
      <c r="U46" s="489"/>
      <c r="V46" s="490"/>
      <c r="W46" s="483"/>
      <c r="X46" s="484"/>
      <c r="Y46" s="32" t="s">
        <v>223</v>
      </c>
    </row>
    <row r="47" spans="1:25" s="73" customFormat="1" ht="21.9" customHeight="1" thickBot="1" x14ac:dyDescent="0.3">
      <c r="A47" s="424" t="s">
        <v>49</v>
      </c>
      <c r="B47" s="509"/>
      <c r="C47" s="426"/>
      <c r="D47" s="427"/>
      <c r="E47" s="427"/>
      <c r="F47" s="427"/>
      <c r="G47" s="427"/>
      <c r="H47" s="428"/>
      <c r="I47" s="107" t="s">
        <v>56</v>
      </c>
      <c r="J47" s="429">
        <f>SUM(J42,J43,J44,J45,J46)</f>
        <v>0</v>
      </c>
      <c r="K47" s="430"/>
      <c r="L47" s="429">
        <f>SUM(L42,L43,L44,L45)</f>
        <v>0</v>
      </c>
      <c r="M47" s="469"/>
      <c r="N47" s="107" t="s">
        <v>56</v>
      </c>
      <c r="O47" s="429">
        <f>SUM(O45,O46)</f>
        <v>0</v>
      </c>
      <c r="P47" s="470"/>
      <c r="Q47" s="471">
        <f>SUM(Q45,Q46)</f>
        <v>0</v>
      </c>
      <c r="R47" s="469"/>
      <c r="S47" s="107" t="s">
        <v>56</v>
      </c>
      <c r="T47" s="473"/>
      <c r="U47" s="474"/>
      <c r="V47" s="475"/>
      <c r="W47" s="429">
        <f>SUM(W42,W43,W44,W45,W46)</f>
        <v>0</v>
      </c>
      <c r="X47" s="469"/>
      <c r="Y47" s="38" t="str">
        <f>IF(AND((J47+L47+O47+Q47+W47)&gt;0,C47=0),"PLEASE COMPLETE REASON FOR TRIP","")</f>
        <v/>
      </c>
    </row>
    <row r="48" spans="1:25" s="83" customFormat="1" ht="24" customHeight="1" x14ac:dyDescent="0.3">
      <c r="A48" s="184" t="s">
        <v>214</v>
      </c>
      <c r="I48" s="108" t="s">
        <v>40</v>
      </c>
      <c r="J48" s="563">
        <f>SUM(J9,J14,J21,J28,J35,J42)</f>
        <v>0</v>
      </c>
      <c r="K48" s="564"/>
      <c r="L48" s="563">
        <f>SUM(L9,L14,L21,L28,L35,L42)</f>
        <v>0</v>
      </c>
      <c r="M48" s="564"/>
      <c r="N48" s="109" t="s">
        <v>59</v>
      </c>
      <c r="O48" s="563">
        <f>SUM(O38,O31,O24,O17,O11,O45)</f>
        <v>0</v>
      </c>
      <c r="P48" s="564"/>
      <c r="Q48" s="563">
        <f>SUM(Q38,Q31,Q24,Q17,Q11,Q45)</f>
        <v>0</v>
      </c>
      <c r="R48" s="564"/>
      <c r="S48" s="109" t="s">
        <v>53</v>
      </c>
      <c r="T48" s="565"/>
      <c r="U48" s="565"/>
      <c r="V48" s="566"/>
      <c r="W48" s="563">
        <f>SUM(W40,W33,W26,W19,W47)</f>
        <v>0</v>
      </c>
      <c r="X48" s="567"/>
      <c r="Y48" s="124"/>
    </row>
    <row r="49" spans="1:25" s="83" customFormat="1" ht="24" customHeight="1" thickBot="1" x14ac:dyDescent="0.35">
      <c r="A49" s="184" t="s">
        <v>215</v>
      </c>
      <c r="I49" s="110" t="s">
        <v>95</v>
      </c>
      <c r="J49" s="570">
        <f>SUM(J10,J15,J22,J29,J36,J43)</f>
        <v>0</v>
      </c>
      <c r="K49" s="571"/>
      <c r="L49" s="570">
        <f>SUM(L10,L15,L22,L29,L36,L43)</f>
        <v>0</v>
      </c>
      <c r="M49" s="571"/>
      <c r="N49" s="111" t="s">
        <v>60</v>
      </c>
      <c r="O49" s="570">
        <f>SUM(O39,O32,O25,O18,O12,O46)</f>
        <v>0</v>
      </c>
      <c r="P49" s="571"/>
      <c r="Q49" s="570">
        <f>SUM(Q39,Q32,Q25,Q18,Q12,Q46)</f>
        <v>0</v>
      </c>
      <c r="R49" s="571"/>
      <c r="S49" s="112" t="s">
        <v>50</v>
      </c>
      <c r="T49" s="474"/>
      <c r="U49" s="474"/>
      <c r="V49" s="475"/>
      <c r="W49" s="568">
        <f>SUM(W12,W48)</f>
        <v>0</v>
      </c>
      <c r="X49" s="569"/>
      <c r="Y49" s="124"/>
    </row>
    <row r="50" spans="1:25" s="83" customFormat="1" ht="24" customHeight="1" x14ac:dyDescent="0.25">
      <c r="A50" s="114"/>
      <c r="B50" s="114"/>
      <c r="H50" s="113"/>
      <c r="I50" s="461"/>
      <c r="J50" s="462"/>
      <c r="K50" s="462"/>
      <c r="L50" s="492"/>
      <c r="M50" s="493"/>
      <c r="N50" s="111" t="s">
        <v>53</v>
      </c>
      <c r="O50" s="570">
        <f>SUM(O48:P49)</f>
        <v>0</v>
      </c>
      <c r="P50" s="571"/>
      <c r="Q50" s="570">
        <f>SUM(Q48:R49)</f>
        <v>0</v>
      </c>
      <c r="R50" s="572"/>
      <c r="S50" s="15"/>
      <c r="T50" s="15"/>
      <c r="U50" s="15"/>
      <c r="V50" s="15"/>
      <c r="W50" s="15"/>
      <c r="X50" s="15"/>
      <c r="Y50" s="124"/>
    </row>
    <row r="51" spans="1:25" s="83" customFormat="1" ht="24" customHeight="1" thickBot="1" x14ac:dyDescent="0.35">
      <c r="A51" s="118"/>
      <c r="B51" s="118"/>
      <c r="C51" s="118"/>
      <c r="D51" s="118"/>
      <c r="E51" s="118"/>
      <c r="F51" s="118"/>
      <c r="G51" s="118"/>
      <c r="I51" s="115" t="s">
        <v>96</v>
      </c>
      <c r="J51" s="570">
        <f>SUM(J12,J18,J25,J32,J39,J46)</f>
        <v>0</v>
      </c>
      <c r="K51" s="571"/>
      <c r="L51" s="457">
        <f>SUM(F46+F39+F32+F25+F18+L12)</f>
        <v>0</v>
      </c>
      <c r="M51" s="458"/>
      <c r="N51" s="116" t="s">
        <v>55</v>
      </c>
      <c r="O51" s="448">
        <f>SUM(O50)</f>
        <v>0</v>
      </c>
      <c r="P51" s="449"/>
      <c r="Q51" s="448">
        <f>SUM(Q50)</f>
        <v>0</v>
      </c>
      <c r="R51" s="450"/>
      <c r="S51" s="15"/>
      <c r="T51" s="15"/>
      <c r="U51" s="15"/>
      <c r="V51" s="15"/>
      <c r="W51" s="15"/>
      <c r="X51" s="15"/>
      <c r="Y51" s="124"/>
    </row>
    <row r="52" spans="1:25" s="83" customFormat="1" ht="24" customHeight="1" x14ac:dyDescent="0.25">
      <c r="A52" s="118"/>
      <c r="B52" s="118"/>
      <c r="C52" s="118"/>
      <c r="D52" s="118"/>
      <c r="E52" s="118"/>
      <c r="F52" s="118"/>
      <c r="G52" s="118"/>
      <c r="I52" s="111" t="s">
        <v>53</v>
      </c>
      <c r="J52" s="570">
        <f>SUM(J48+J49+J50+J51)</f>
        <v>0</v>
      </c>
      <c r="K52" s="571"/>
      <c r="L52" s="570">
        <f>SUM(L48,L49,L50)</f>
        <v>0</v>
      </c>
      <c r="M52" s="572"/>
      <c r="N52" s="117"/>
      <c r="O52" s="15"/>
      <c r="P52" s="15"/>
      <c r="Q52" s="15"/>
      <c r="R52" s="15"/>
      <c r="S52" s="15"/>
      <c r="T52" s="15"/>
      <c r="U52" s="15"/>
      <c r="V52" s="15"/>
      <c r="W52" s="15"/>
      <c r="X52" s="15"/>
      <c r="Y52" s="15"/>
    </row>
    <row r="53" spans="1:25" s="83" customFormat="1" ht="24" customHeight="1" thickBot="1" x14ac:dyDescent="0.3">
      <c r="A53" s="15"/>
      <c r="B53" s="15"/>
      <c r="C53" s="15"/>
      <c r="D53" s="15"/>
      <c r="E53" s="15"/>
      <c r="F53" s="15"/>
      <c r="G53" s="15"/>
      <c r="I53" s="116" t="s">
        <v>55</v>
      </c>
      <c r="J53" s="448">
        <f>SUM(J52)</f>
        <v>0</v>
      </c>
      <c r="K53" s="449"/>
      <c r="L53" s="448">
        <f>SUM(L52)</f>
        <v>0</v>
      </c>
      <c r="M53" s="450"/>
      <c r="N53" s="117"/>
      <c r="O53" s="15"/>
      <c r="P53" s="15"/>
      <c r="Q53" s="15"/>
      <c r="R53" s="15"/>
      <c r="S53" s="15"/>
      <c r="T53" s="15"/>
      <c r="U53" s="15"/>
      <c r="V53" s="15"/>
      <c r="W53" s="15"/>
      <c r="X53" s="15"/>
      <c r="Y53" s="124"/>
    </row>
    <row r="54" spans="1:25" ht="18" customHeight="1" x14ac:dyDescent="0.25">
      <c r="H54" s="118"/>
      <c r="I54" s="119"/>
      <c r="J54" s="118"/>
      <c r="N54" s="117"/>
    </row>
    <row r="55" spans="1:25" ht="18" customHeight="1" x14ac:dyDescent="0.25">
      <c r="H55" s="118"/>
      <c r="I55" s="118"/>
      <c r="J55" s="118"/>
    </row>
  </sheetData>
  <sheetProtection algorithmName="SHA-512" hashValue="jvG5ahq9/1TCI2Ndyf7CKJJ2OYjmtvHvSqdPGzYbvbPSBGJpuYuViPCeAPiEJIhvpo7vDHzyw4qTki3Tw4NAaQ==" saltValue="foSpwLb8wAyvNoUVCdu+cA==" spinCount="100000" sheet="1" objects="1" scenarios="1"/>
  <mergeCells count="347">
    <mergeCell ref="T49:V49"/>
    <mergeCell ref="W49:X49"/>
    <mergeCell ref="J53:K53"/>
    <mergeCell ref="L53:M53"/>
    <mergeCell ref="O50:P50"/>
    <mergeCell ref="Q50:R50"/>
    <mergeCell ref="J51:K51"/>
    <mergeCell ref="L51:M51"/>
    <mergeCell ref="O51:P51"/>
    <mergeCell ref="Q51:R51"/>
    <mergeCell ref="J49:K49"/>
    <mergeCell ref="L49:M49"/>
    <mergeCell ref="O49:P49"/>
    <mergeCell ref="Q49:R49"/>
    <mergeCell ref="I50:M50"/>
    <mergeCell ref="J52:K52"/>
    <mergeCell ref="L52:M52"/>
    <mergeCell ref="J48:K48"/>
    <mergeCell ref="L48:M48"/>
    <mergeCell ref="O48:P48"/>
    <mergeCell ref="Q48:R48"/>
    <mergeCell ref="T48:V48"/>
    <mergeCell ref="W48:X48"/>
    <mergeCell ref="O41:P41"/>
    <mergeCell ref="Q41:R41"/>
    <mergeCell ref="T41:V41"/>
    <mergeCell ref="W41:X41"/>
    <mergeCell ref="T43:V43"/>
    <mergeCell ref="W43:X43"/>
    <mergeCell ref="W45:X45"/>
    <mergeCell ref="W46:X46"/>
    <mergeCell ref="T45:V45"/>
    <mergeCell ref="T44:V44"/>
    <mergeCell ref="T46:V46"/>
    <mergeCell ref="O42:P42"/>
    <mergeCell ref="Q42:R42"/>
    <mergeCell ref="W44:X44"/>
    <mergeCell ref="T47:V47"/>
    <mergeCell ref="T42:V42"/>
    <mergeCell ref="W42:X42"/>
    <mergeCell ref="W47:X47"/>
    <mergeCell ref="A40:B40"/>
    <mergeCell ref="C40:H40"/>
    <mergeCell ref="J40:K40"/>
    <mergeCell ref="L40:M40"/>
    <mergeCell ref="O40:P40"/>
    <mergeCell ref="Q40:R40"/>
    <mergeCell ref="A39:E39"/>
    <mergeCell ref="F39:H39"/>
    <mergeCell ref="W38:X38"/>
    <mergeCell ref="J39:K39"/>
    <mergeCell ref="L39:M39"/>
    <mergeCell ref="O39:P39"/>
    <mergeCell ref="Q39:R39"/>
    <mergeCell ref="T39:V39"/>
    <mergeCell ref="W39:X39"/>
    <mergeCell ref="T40:V40"/>
    <mergeCell ref="W40:X40"/>
    <mergeCell ref="O36:P36"/>
    <mergeCell ref="Q36:R36"/>
    <mergeCell ref="T36:V36"/>
    <mergeCell ref="W36:X36"/>
    <mergeCell ref="O37:P37"/>
    <mergeCell ref="Q37:R37"/>
    <mergeCell ref="A37:B37"/>
    <mergeCell ref="C37:D37"/>
    <mergeCell ref="F37:G37"/>
    <mergeCell ref="T37:V37"/>
    <mergeCell ref="W37:X37"/>
    <mergeCell ref="I37:M38"/>
    <mergeCell ref="O38:P38"/>
    <mergeCell ref="Q38:R38"/>
    <mergeCell ref="T38:V38"/>
    <mergeCell ref="A36:B36"/>
    <mergeCell ref="C36:E36"/>
    <mergeCell ref="F36:H36"/>
    <mergeCell ref="J36:K36"/>
    <mergeCell ref="L36:M36"/>
    <mergeCell ref="A38:B38"/>
    <mergeCell ref="C38:D38"/>
    <mergeCell ref="F38:G38"/>
    <mergeCell ref="W34:X34"/>
    <mergeCell ref="O35:P35"/>
    <mergeCell ref="Q35:R35"/>
    <mergeCell ref="A35:B35"/>
    <mergeCell ref="C35:E35"/>
    <mergeCell ref="F35:H35"/>
    <mergeCell ref="J35:K35"/>
    <mergeCell ref="L35:M35"/>
    <mergeCell ref="T35:V35"/>
    <mergeCell ref="W35:X35"/>
    <mergeCell ref="F34:H34"/>
    <mergeCell ref="J34:K34"/>
    <mergeCell ref="L34:M34"/>
    <mergeCell ref="O34:P34"/>
    <mergeCell ref="Q34:R34"/>
    <mergeCell ref="T34:V34"/>
    <mergeCell ref="A34:B34"/>
    <mergeCell ref="C34:E34"/>
    <mergeCell ref="A33:B33"/>
    <mergeCell ref="C33:H33"/>
    <mergeCell ref="J33:K33"/>
    <mergeCell ref="L33:M33"/>
    <mergeCell ref="O33:P33"/>
    <mergeCell ref="Q33:R33"/>
    <mergeCell ref="W31:X31"/>
    <mergeCell ref="J32:K32"/>
    <mergeCell ref="L32:M32"/>
    <mergeCell ref="O32:P32"/>
    <mergeCell ref="Q32:R32"/>
    <mergeCell ref="T32:V32"/>
    <mergeCell ref="W32:X32"/>
    <mergeCell ref="A32:E32"/>
    <mergeCell ref="F32:H32"/>
    <mergeCell ref="T33:V33"/>
    <mergeCell ref="W33:X33"/>
    <mergeCell ref="T30:V30"/>
    <mergeCell ref="W30:X30"/>
    <mergeCell ref="A31:B31"/>
    <mergeCell ref="C31:D31"/>
    <mergeCell ref="F31:G31"/>
    <mergeCell ref="O31:P31"/>
    <mergeCell ref="Q31:R31"/>
    <mergeCell ref="T31:V31"/>
    <mergeCell ref="O30:P30"/>
    <mergeCell ref="Q30:R30"/>
    <mergeCell ref="A30:B30"/>
    <mergeCell ref="C30:D30"/>
    <mergeCell ref="F30:G30"/>
    <mergeCell ref="I30:M31"/>
    <mergeCell ref="T29:V29"/>
    <mergeCell ref="W29:X29"/>
    <mergeCell ref="C27:E27"/>
    <mergeCell ref="F27:H27"/>
    <mergeCell ref="A29:B29"/>
    <mergeCell ref="J29:K29"/>
    <mergeCell ref="L29:M29"/>
    <mergeCell ref="O29:P29"/>
    <mergeCell ref="Q29:R29"/>
    <mergeCell ref="C28:E28"/>
    <mergeCell ref="F28:H28"/>
    <mergeCell ref="C29:E29"/>
    <mergeCell ref="F29:H29"/>
    <mergeCell ref="J28:K28"/>
    <mergeCell ref="L28:M28"/>
    <mergeCell ref="O28:P28"/>
    <mergeCell ref="Q28:R28"/>
    <mergeCell ref="T28:V28"/>
    <mergeCell ref="W28:X28"/>
    <mergeCell ref="A28:B28"/>
    <mergeCell ref="T25:V25"/>
    <mergeCell ref="W25:X25"/>
    <mergeCell ref="T26:V26"/>
    <mergeCell ref="W26:X26"/>
    <mergeCell ref="C26:H26"/>
    <mergeCell ref="A27:B27"/>
    <mergeCell ref="J27:K27"/>
    <mergeCell ref="L27:M27"/>
    <mergeCell ref="O27:P27"/>
    <mergeCell ref="Q27:R27"/>
    <mergeCell ref="T27:V27"/>
    <mergeCell ref="W27:X27"/>
    <mergeCell ref="O25:P25"/>
    <mergeCell ref="Q25:R25"/>
    <mergeCell ref="A26:B26"/>
    <mergeCell ref="J26:K26"/>
    <mergeCell ref="L26:M26"/>
    <mergeCell ref="O26:P26"/>
    <mergeCell ref="Q26:R26"/>
    <mergeCell ref="A25:E25"/>
    <mergeCell ref="F25:H25"/>
    <mergeCell ref="J25:K25"/>
    <mergeCell ref="L25:M25"/>
    <mergeCell ref="T22:V22"/>
    <mergeCell ref="W22:X22"/>
    <mergeCell ref="A24:B24"/>
    <mergeCell ref="O24:P24"/>
    <mergeCell ref="Q24:R24"/>
    <mergeCell ref="T24:V24"/>
    <mergeCell ref="Q23:R23"/>
    <mergeCell ref="T23:V23"/>
    <mergeCell ref="W23:X23"/>
    <mergeCell ref="C24:D24"/>
    <mergeCell ref="F24:G24"/>
    <mergeCell ref="A23:B23"/>
    <mergeCell ref="C23:D23"/>
    <mergeCell ref="F23:G23"/>
    <mergeCell ref="O23:P23"/>
    <mergeCell ref="W24:X24"/>
    <mergeCell ref="I23:M24"/>
    <mergeCell ref="O21:P21"/>
    <mergeCell ref="Q21:R21"/>
    <mergeCell ref="A22:B22"/>
    <mergeCell ref="C22:E22"/>
    <mergeCell ref="F22:H22"/>
    <mergeCell ref="J22:K22"/>
    <mergeCell ref="L22:M22"/>
    <mergeCell ref="O22:P22"/>
    <mergeCell ref="Q22:R22"/>
    <mergeCell ref="J18:K18"/>
    <mergeCell ref="L18:M18"/>
    <mergeCell ref="O18:P18"/>
    <mergeCell ref="Q18:R18"/>
    <mergeCell ref="T18:V18"/>
    <mergeCell ref="W18:X18"/>
    <mergeCell ref="T19:V19"/>
    <mergeCell ref="W19:X19"/>
    <mergeCell ref="A20:B20"/>
    <mergeCell ref="C20:E20"/>
    <mergeCell ref="F20:H20"/>
    <mergeCell ref="J20:K20"/>
    <mergeCell ref="L20:M20"/>
    <mergeCell ref="O20:P20"/>
    <mergeCell ref="Q20:R20"/>
    <mergeCell ref="T20:V20"/>
    <mergeCell ref="A19:B19"/>
    <mergeCell ref="C19:H19"/>
    <mergeCell ref="J19:K19"/>
    <mergeCell ref="L19:M19"/>
    <mergeCell ref="O19:P19"/>
    <mergeCell ref="Q19:R19"/>
    <mergeCell ref="W20:X20"/>
    <mergeCell ref="L15:M15"/>
    <mergeCell ref="O15:P15"/>
    <mergeCell ref="Q15:R15"/>
    <mergeCell ref="T15:V15"/>
    <mergeCell ref="W15:X15"/>
    <mergeCell ref="O16:P16"/>
    <mergeCell ref="Q16:R16"/>
    <mergeCell ref="A16:B16"/>
    <mergeCell ref="C16:D16"/>
    <mergeCell ref="F16:G16"/>
    <mergeCell ref="T16:V16"/>
    <mergeCell ref="W16:X16"/>
    <mergeCell ref="I16:M17"/>
    <mergeCell ref="A17:B17"/>
    <mergeCell ref="C17:D17"/>
    <mergeCell ref="F17:G17"/>
    <mergeCell ref="O17:P17"/>
    <mergeCell ref="Q17:R17"/>
    <mergeCell ref="T17:V17"/>
    <mergeCell ref="W17:X17"/>
    <mergeCell ref="A15:B15"/>
    <mergeCell ref="C15:E15"/>
    <mergeCell ref="F15:H15"/>
    <mergeCell ref="J15:K15"/>
    <mergeCell ref="T13:V13"/>
    <mergeCell ref="W13:X13"/>
    <mergeCell ref="O14:P14"/>
    <mergeCell ref="Q14:R14"/>
    <mergeCell ref="A14:B14"/>
    <mergeCell ref="C14:E14"/>
    <mergeCell ref="F14:H14"/>
    <mergeCell ref="J14:K14"/>
    <mergeCell ref="L14:M14"/>
    <mergeCell ref="A13:B13"/>
    <mergeCell ref="C13:E13"/>
    <mergeCell ref="F13:H13"/>
    <mergeCell ref="J13:K13"/>
    <mergeCell ref="L13:M13"/>
    <mergeCell ref="O13:P13"/>
    <mergeCell ref="T14:V14"/>
    <mergeCell ref="W14:X14"/>
    <mergeCell ref="Q13:R13"/>
    <mergeCell ref="W12:X12"/>
    <mergeCell ref="Q8:R8"/>
    <mergeCell ref="T8:V8"/>
    <mergeCell ref="W8:X8"/>
    <mergeCell ref="C8:E8"/>
    <mergeCell ref="F8:H8"/>
    <mergeCell ref="J8:K8"/>
    <mergeCell ref="L8:M8"/>
    <mergeCell ref="O8:P8"/>
    <mergeCell ref="C9:H12"/>
    <mergeCell ref="J9:K9"/>
    <mergeCell ref="L9:M9"/>
    <mergeCell ref="J10:K10"/>
    <mergeCell ref="L10:M10"/>
    <mergeCell ref="J11:K11"/>
    <mergeCell ref="L11:M11"/>
    <mergeCell ref="A1:X1"/>
    <mergeCell ref="A2:X2"/>
    <mergeCell ref="E4:L4"/>
    <mergeCell ref="S4:X4"/>
    <mergeCell ref="A7:B7"/>
    <mergeCell ref="A18:E18"/>
    <mergeCell ref="F18:H18"/>
    <mergeCell ref="A21:B21"/>
    <mergeCell ref="C21:E21"/>
    <mergeCell ref="F21:H21"/>
    <mergeCell ref="J21:K21"/>
    <mergeCell ref="L21:M21"/>
    <mergeCell ref="T21:V21"/>
    <mergeCell ref="W21:X21"/>
    <mergeCell ref="N7:R7"/>
    <mergeCell ref="S7:X7"/>
    <mergeCell ref="A8:B8"/>
    <mergeCell ref="C7:H7"/>
    <mergeCell ref="I7:M7"/>
    <mergeCell ref="O11:P11"/>
    <mergeCell ref="Q11:R11"/>
    <mergeCell ref="J12:K12"/>
    <mergeCell ref="O12:P12"/>
    <mergeCell ref="Q12:R12"/>
    <mergeCell ref="A45:B45"/>
    <mergeCell ref="C45:D45"/>
    <mergeCell ref="F45:G45"/>
    <mergeCell ref="O45:P45"/>
    <mergeCell ref="Q45:R45"/>
    <mergeCell ref="A44:B44"/>
    <mergeCell ref="C44:D44"/>
    <mergeCell ref="F44:G44"/>
    <mergeCell ref="O44:P44"/>
    <mergeCell ref="A47:B47"/>
    <mergeCell ref="C47:H47"/>
    <mergeCell ref="J47:K47"/>
    <mergeCell ref="L47:M47"/>
    <mergeCell ref="O47:P47"/>
    <mergeCell ref="Q47:R47"/>
    <mergeCell ref="Q44:R44"/>
    <mergeCell ref="I44:M45"/>
    <mergeCell ref="C5:F5"/>
    <mergeCell ref="H5:J5"/>
    <mergeCell ref="A46:E46"/>
    <mergeCell ref="F46:H46"/>
    <mergeCell ref="J46:K46"/>
    <mergeCell ref="L46:M46"/>
    <mergeCell ref="O46:P46"/>
    <mergeCell ref="Q46:R46"/>
    <mergeCell ref="A43:B43"/>
    <mergeCell ref="A42:B42"/>
    <mergeCell ref="C42:E42"/>
    <mergeCell ref="F42:H42"/>
    <mergeCell ref="J42:K42"/>
    <mergeCell ref="L12:M12"/>
    <mergeCell ref="A41:B41"/>
    <mergeCell ref="C41:E41"/>
    <mergeCell ref="C43:E43"/>
    <mergeCell ref="F43:H43"/>
    <mergeCell ref="J43:K43"/>
    <mergeCell ref="L43:M43"/>
    <mergeCell ref="O43:P43"/>
    <mergeCell ref="Q43:R43"/>
    <mergeCell ref="F41:H41"/>
    <mergeCell ref="J41:K41"/>
    <mergeCell ref="L41:M41"/>
    <mergeCell ref="L42:M42"/>
  </mergeCells>
  <conditionalFormatting sqref="A14:B14">
    <cfRule type="expression" dxfId="119" priority="15">
      <formula>$Y14 ="PLEASE ENTER DATE FOR INCURRED EXPENSE"</formula>
    </cfRule>
  </conditionalFormatting>
  <conditionalFormatting sqref="A21:B21">
    <cfRule type="expression" dxfId="118" priority="14">
      <formula>$Y21 ="PLEASE ENTER DATE FOR INCURRED EXPENSE"</formula>
    </cfRule>
  </conditionalFormatting>
  <conditionalFormatting sqref="A28:B28">
    <cfRule type="expression" dxfId="117" priority="13">
      <formula>$Y28 ="PLEASE ENTER DATE FOR INCURRED EXPENSE"</formula>
    </cfRule>
  </conditionalFormatting>
  <conditionalFormatting sqref="A35:B35">
    <cfRule type="expression" dxfId="116" priority="12">
      <formula>$Y35 ="PLEASE ENTER DATE FOR INCURRED EXPENSE"</formula>
    </cfRule>
  </conditionalFormatting>
  <conditionalFormatting sqref="A42:B42">
    <cfRule type="expression" dxfId="115" priority="11">
      <formula>$Y42 ="PLEASE ENTER DATE FOR INCURRED EXPENSE"</formula>
    </cfRule>
  </conditionalFormatting>
  <conditionalFormatting sqref="C19:H19">
    <cfRule type="expression" dxfId="114" priority="30">
      <formula>$Y14="PLEASE ENTER DATE FOR INCURRED EXPENSE"</formula>
    </cfRule>
    <cfRule type="expression" dxfId="113" priority="34">
      <formula>$Y19 ="PLEASE COMPLETE REASON FOR TRIP"</formula>
    </cfRule>
  </conditionalFormatting>
  <conditionalFormatting sqref="C26:H26">
    <cfRule type="expression" dxfId="112" priority="9">
      <formula>$Y21="PLEASE ENTER DATE FOR INCURRED EXPENSE"</formula>
    </cfRule>
    <cfRule type="expression" dxfId="111" priority="10">
      <formula>$Y26 ="PLEASE COMPLETE REASON FOR TRIP"</formula>
    </cfRule>
  </conditionalFormatting>
  <conditionalFormatting sqref="C33:H33">
    <cfRule type="expression" dxfId="110" priority="7">
      <formula>$Y28="PLEASE ENTER DATE FOR INCURRED EXPENSE"</formula>
    </cfRule>
    <cfRule type="expression" dxfId="109" priority="8">
      <formula>$Y33 ="PLEASE COMPLETE REASON FOR TRIP"</formula>
    </cfRule>
  </conditionalFormatting>
  <conditionalFormatting sqref="C40:H40">
    <cfRule type="expression" dxfId="108" priority="1">
      <formula>$Y35="PLEASE ENTER DATE FOR INCURRED EXPENSE"</formula>
    </cfRule>
    <cfRule type="expression" dxfId="107" priority="2">
      <formula>$Y40 ="PLEASE COMPLETE REASON FOR TRIP"</formula>
    </cfRule>
  </conditionalFormatting>
  <conditionalFormatting sqref="C47:H47">
    <cfRule type="expression" dxfId="106" priority="3">
      <formula>$Y42="PLEASE ENTER DATE FOR INCURRED EXPENSE"</formula>
    </cfRule>
    <cfRule type="expression" dxfId="105" priority="4">
      <formula>$Y47 ="PLEASE COMPLETE REASON FOR TRIP"</formula>
    </cfRule>
  </conditionalFormatting>
  <conditionalFormatting sqref="J18:K18">
    <cfRule type="cellIs" dxfId="104" priority="48" operator="equal">
      <formula>FALSE</formula>
    </cfRule>
  </conditionalFormatting>
  <conditionalFormatting sqref="J25:K25">
    <cfRule type="cellIs" dxfId="103" priority="47" operator="equal">
      <formula>FALSE</formula>
    </cfRule>
  </conditionalFormatting>
  <conditionalFormatting sqref="J32:K32">
    <cfRule type="cellIs" dxfId="102" priority="46" operator="equal">
      <formula>FALSE</formula>
    </cfRule>
  </conditionalFormatting>
  <conditionalFormatting sqref="J39:K39">
    <cfRule type="cellIs" dxfId="101" priority="45" operator="equal">
      <formula>FALSE</formula>
    </cfRule>
  </conditionalFormatting>
  <conditionalFormatting sqref="J46:K46">
    <cfRule type="cellIs" dxfId="100" priority="44" operator="equal">
      <formula>FALSE</formula>
    </cfRule>
  </conditionalFormatting>
  <dataValidations xWindow="1050" yWindow="374" count="4">
    <dataValidation allowBlank="1" showInputMessage="1" showErrorMessage="1" prompt="Time must be entered in h:mm format." sqref="C30:C31 D30 D16 F23:G24 C23:C24 F16:G17 C16:C17 D23 F30:G31 C37:C38 D37 F37:G38 C44:C45 D44 F44:G45" xr:uid="{00000000-0002-0000-0200-000001000000}"/>
    <dataValidation type="list" allowBlank="1" showInputMessage="1" showErrorMessage="1" sqref="H30:H31 E30:E31 H16:H17 H23:H24 E23:E24 E16:E17 H37:H38 E37:E38 H44:H45 E44:E45" xr:uid="{00000000-0002-0000-0200-000002000000}">
      <formula1>"a.m., p.m."</formula1>
    </dataValidation>
    <dataValidation type="date" operator="greaterThanOrEqual" allowBlank="1" showInputMessage="1" showErrorMessage="1" prompt="Travel end date -mm/dd/yy" sqref="G5:H5" xr:uid="{00000000-0002-0000-0200-00000D000000}">
      <formula1>36892</formula1>
    </dataValidation>
    <dataValidation type="date" operator="greaterThanOrEqual" allowBlank="1" showInputMessage="1" showErrorMessage="1" prompt="Travel begin date -mm/dd/yy" sqref="C5" xr:uid="{00000000-0002-0000-0200-00000E000000}">
      <formula1>36892</formula1>
    </dataValidation>
  </dataValidations>
  <printOptions horizontalCentered="1"/>
  <pageMargins left="0.2" right="0.2" top="0.2" bottom="0.2" header="0.05" footer="0.05"/>
  <pageSetup scale="74" orientation="portrait" r:id="rId1"/>
  <headerFooter>
    <oddFooter>&amp;R&amp;A</oddFooter>
  </headerFooter>
  <extLst>
    <ext xmlns:x14="http://schemas.microsoft.com/office/spreadsheetml/2009/9/main" uri="{CCE6A557-97BC-4b89-ADB6-D9C93CAAB3DF}">
      <x14:dataValidations xmlns:xm="http://schemas.microsoft.com/office/excel/2006/main" xWindow="1050" yWindow="374" count="7">
        <x14:dataValidation type="list" allowBlank="1" showErrorMessage="1" prompt="You MUST include travel times in order to claim meals." xr:uid="{A841B7B6-CBC1-4822-996B-87956F1D4FAF}">
          <x14:formula1>
            <xm:f>Lookups!$E$4</xm:f>
          </x14:formula1>
          <xm:sqref>Q16:R16 Q23:R23 Q30:R30 Q37:R37 Q44:R44</xm:sqref>
        </x14:dataValidation>
        <x14:dataValidation type="list" allowBlank="1" showErrorMessage="1" xr:uid="{01C19B7B-97A9-414F-9A8E-47716A5E69AB}">
          <x14:formula1>
            <xm:f>Lookups!$E$3</xm:f>
          </x14:formula1>
          <xm:sqref>Q15:R15 Q22:R22 Q29:R29 Q36:R36 Q43:R43</xm:sqref>
        </x14:dataValidation>
        <x14:dataValidation type="list" allowBlank="1" showInputMessage="1" showErrorMessage="1" xr:uid="{D560D287-9313-489C-8639-3186F6A08F9B}">
          <x14:formula1>
            <xm:f>Lookups!$E$2</xm:f>
          </x14:formula1>
          <xm:sqref>Q14:R14 Q21:R21 Q28:R28 Q35:R35 Q42:R42</xm:sqref>
        </x14:dataValidation>
        <x14:dataValidation type="list" allowBlank="1" showErrorMessage="1" xr:uid="{7F9516E7-1B6C-4268-8A50-671FA4DB184D}">
          <x14:formula1>
            <xm:f>Lookups!$B$4</xm:f>
          </x14:formula1>
          <xm:sqref>O16:P16 O23:P23 O30:P30 O37:P37 O44:P44</xm:sqref>
        </x14:dataValidation>
        <x14:dataValidation type="list" allowBlank="1" showErrorMessage="1" xr:uid="{AC2FDB63-0545-42D8-B913-F5AC680254B5}">
          <x14:formula1>
            <xm:f>Lookups!$B$3</xm:f>
          </x14:formula1>
          <xm:sqref>O15:P15 O22:P22 O29:P29 O36:P36 O43:P43</xm:sqref>
        </x14:dataValidation>
        <x14:dataValidation type="list" allowBlank="1" xr:uid="{9DEC6FA4-59D5-4460-8D4C-6B6ECE4D8102}">
          <x14:formula1>
            <xm:f>Lookups!$B$2</xm:f>
          </x14:formula1>
          <xm:sqref>O14:P14 O21:P21 O28:P28 O35:P35 O42:P42</xm:sqref>
        </x14:dataValidation>
        <x14:dataValidation type="list" allowBlank="1" showInputMessage="1" showErrorMessage="1" xr:uid="{11B7DF36-D0D6-4A6C-95D8-4C299060DC9F}">
          <x14:formula1>
            <xm:f>Lookups!$J$2:$J$18</xm:f>
          </x14:formula1>
          <xm:sqref>T14:V16 T42:V44 T21:V23 T28:V30 T35:V37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FF00"/>
    <pageSetUpPr fitToPage="1"/>
  </sheetPr>
  <dimension ref="A1:Y82"/>
  <sheetViews>
    <sheetView zoomScaleNormal="100" workbookViewId="0">
      <selection activeCell="F14" sqref="F14:H14"/>
    </sheetView>
  </sheetViews>
  <sheetFormatPr defaultColWidth="9.109375" defaultRowHeight="13.8" x14ac:dyDescent="0.25"/>
  <cols>
    <col min="1" max="2" width="5.6640625" style="15" customWidth="1"/>
    <col min="3" max="4" width="6.6640625" style="15" customWidth="1"/>
    <col min="5" max="24" width="5.6640625" style="15" customWidth="1"/>
    <col min="25" max="36" width="4.109375" style="15" customWidth="1"/>
    <col min="37" max="16384" width="9.109375" style="15"/>
  </cols>
  <sheetData>
    <row r="1" spans="1:25" s="70" customFormat="1" ht="18" customHeight="1" x14ac:dyDescent="0.3">
      <c r="A1" s="384" t="s">
        <v>1</v>
      </c>
      <c r="B1" s="384"/>
      <c r="C1" s="384"/>
      <c r="D1" s="384"/>
      <c r="E1" s="384"/>
      <c r="F1" s="384"/>
      <c r="G1" s="384"/>
      <c r="H1" s="384"/>
      <c r="I1" s="384"/>
      <c r="J1" s="384"/>
      <c r="K1" s="384"/>
      <c r="L1" s="384"/>
      <c r="M1" s="384"/>
      <c r="N1" s="384"/>
      <c r="O1" s="384"/>
      <c r="P1" s="384"/>
      <c r="Q1" s="384"/>
      <c r="R1" s="384"/>
      <c r="S1" s="384"/>
      <c r="T1" s="384"/>
      <c r="U1" s="384"/>
      <c r="V1" s="384"/>
      <c r="W1" s="384"/>
      <c r="X1" s="384"/>
    </row>
    <row r="2" spans="1:25" s="71" customFormat="1" ht="18" customHeight="1" x14ac:dyDescent="0.3">
      <c r="A2" s="384" t="s">
        <v>2</v>
      </c>
      <c r="B2" s="384"/>
      <c r="C2" s="384"/>
      <c r="D2" s="384"/>
      <c r="E2" s="384"/>
      <c r="F2" s="384"/>
      <c r="G2" s="384"/>
      <c r="H2" s="384"/>
      <c r="I2" s="384"/>
      <c r="J2" s="384"/>
      <c r="K2" s="384"/>
      <c r="L2" s="384"/>
      <c r="M2" s="384"/>
      <c r="N2" s="384"/>
      <c r="O2" s="384"/>
      <c r="P2" s="384"/>
      <c r="Q2" s="384"/>
      <c r="R2" s="384"/>
      <c r="S2" s="384"/>
      <c r="T2" s="384"/>
      <c r="U2" s="384"/>
      <c r="V2" s="384"/>
      <c r="W2" s="384"/>
      <c r="X2" s="384"/>
    </row>
    <row r="3" spans="1:25" ht="9" customHeight="1" x14ac:dyDescent="0.25">
      <c r="A3" s="72"/>
      <c r="B3" s="72"/>
      <c r="C3" s="72"/>
      <c r="D3" s="72"/>
      <c r="E3" s="72"/>
      <c r="F3" s="72"/>
      <c r="G3" s="72"/>
      <c r="H3" s="72"/>
      <c r="I3" s="72"/>
      <c r="J3" s="72"/>
      <c r="K3" s="72"/>
      <c r="L3" s="72"/>
      <c r="M3" s="72"/>
      <c r="N3" s="72"/>
      <c r="O3" s="72"/>
      <c r="P3" s="72"/>
      <c r="Q3" s="72"/>
      <c r="R3" s="72"/>
      <c r="S3" s="72"/>
      <c r="T3" s="72"/>
      <c r="U3" s="72"/>
      <c r="V3" s="72"/>
      <c r="W3" s="72"/>
      <c r="X3" s="72"/>
    </row>
    <row r="4" spans="1:25" s="73" customFormat="1" ht="18" customHeight="1" x14ac:dyDescent="0.25">
      <c r="A4" s="69" t="s">
        <v>27</v>
      </c>
      <c r="B4" s="69"/>
      <c r="C4" s="69"/>
      <c r="D4" s="69"/>
      <c r="E4" s="528">
        <f>'Page 1'!F16</f>
        <v>0</v>
      </c>
      <c r="F4" s="529"/>
      <c r="G4" s="529"/>
      <c r="H4" s="529"/>
      <c r="I4" s="529"/>
      <c r="J4" s="529"/>
      <c r="K4" s="529"/>
      <c r="L4" s="529"/>
      <c r="M4" s="69"/>
      <c r="N4" s="69" t="s">
        <v>57</v>
      </c>
      <c r="P4" s="69"/>
      <c r="Q4" s="69"/>
      <c r="R4" s="69"/>
      <c r="S4" s="529">
        <f>'Page 1'!R16</f>
        <v>0</v>
      </c>
      <c r="T4" s="529"/>
      <c r="U4" s="529"/>
      <c r="V4" s="529"/>
      <c r="W4" s="529"/>
      <c r="X4" s="529"/>
    </row>
    <row r="5" spans="1:25" s="73" customFormat="1" ht="18" customHeight="1" x14ac:dyDescent="0.3">
      <c r="A5" s="69" t="s">
        <v>22</v>
      </c>
      <c r="B5" s="69"/>
      <c r="C5" s="533">
        <f>'Page 1'!Q10</f>
        <v>0</v>
      </c>
      <c r="D5" s="533"/>
      <c r="E5" s="533"/>
      <c r="F5" s="533"/>
      <c r="G5" s="74" t="s">
        <v>6</v>
      </c>
      <c r="H5" s="533">
        <f>'Page 1'!V10</f>
        <v>0</v>
      </c>
      <c r="I5" s="533"/>
      <c r="J5" s="533"/>
      <c r="K5" s="69"/>
      <c r="L5" s="69"/>
      <c r="M5" s="69" t="s">
        <v>28</v>
      </c>
      <c r="N5" s="69"/>
      <c r="O5" s="75">
        <v>4</v>
      </c>
      <c r="P5" s="69"/>
      <c r="Q5" s="69"/>
      <c r="R5" s="69"/>
      <c r="S5" s="69"/>
      <c r="T5" s="69"/>
      <c r="U5" s="69"/>
      <c r="V5" s="69"/>
      <c r="W5" s="69"/>
      <c r="X5" s="69"/>
    </row>
    <row r="6" spans="1:25" ht="9" customHeight="1" thickBot="1" x14ac:dyDescent="0.3">
      <c r="A6" s="11"/>
      <c r="B6" s="11"/>
      <c r="C6" s="11"/>
      <c r="D6" s="11"/>
      <c r="E6" s="11"/>
      <c r="F6" s="11"/>
      <c r="G6" s="11"/>
      <c r="H6" s="11"/>
      <c r="I6" s="11"/>
      <c r="J6" s="11"/>
      <c r="K6" s="11"/>
      <c r="L6" s="11"/>
      <c r="M6" s="11"/>
      <c r="N6" s="11"/>
      <c r="O6" s="11"/>
      <c r="P6" s="11"/>
      <c r="Q6" s="11"/>
      <c r="R6" s="11"/>
      <c r="S6" s="11"/>
      <c r="T6" s="11"/>
      <c r="U6" s="11"/>
      <c r="V6" s="11"/>
      <c r="W6" s="11"/>
      <c r="X6" s="11"/>
    </row>
    <row r="7" spans="1:25" s="73" customFormat="1" ht="20.100000000000001" customHeight="1" x14ac:dyDescent="0.25">
      <c r="A7" s="530"/>
      <c r="B7" s="531"/>
      <c r="C7" s="505" t="s">
        <v>29</v>
      </c>
      <c r="D7" s="506"/>
      <c r="E7" s="506"/>
      <c r="F7" s="506"/>
      <c r="G7" s="506"/>
      <c r="H7" s="508"/>
      <c r="I7" s="532" t="s">
        <v>30</v>
      </c>
      <c r="J7" s="506"/>
      <c r="K7" s="506"/>
      <c r="L7" s="506"/>
      <c r="M7" s="508"/>
      <c r="N7" s="532" t="s">
        <v>31</v>
      </c>
      <c r="O7" s="506"/>
      <c r="P7" s="506"/>
      <c r="Q7" s="506"/>
      <c r="R7" s="508"/>
      <c r="S7" s="532" t="s">
        <v>32</v>
      </c>
      <c r="T7" s="506"/>
      <c r="U7" s="506"/>
      <c r="V7" s="506"/>
      <c r="W7" s="506"/>
      <c r="X7" s="508"/>
    </row>
    <row r="8" spans="1:25" s="73" customFormat="1" ht="20.100000000000001" customHeight="1" thickBot="1" x14ac:dyDescent="0.3">
      <c r="A8" s="534" t="s">
        <v>33</v>
      </c>
      <c r="B8" s="535"/>
      <c r="C8" s="536" t="s">
        <v>34</v>
      </c>
      <c r="D8" s="537"/>
      <c r="E8" s="538"/>
      <c r="F8" s="536" t="s">
        <v>35</v>
      </c>
      <c r="G8" s="537"/>
      <c r="H8" s="539"/>
      <c r="I8" s="76">
        <v>1</v>
      </c>
      <c r="J8" s="536" t="s">
        <v>36</v>
      </c>
      <c r="K8" s="538"/>
      <c r="L8" s="536" t="s">
        <v>37</v>
      </c>
      <c r="M8" s="539"/>
      <c r="N8" s="76">
        <v>2</v>
      </c>
      <c r="O8" s="536" t="s">
        <v>36</v>
      </c>
      <c r="P8" s="538"/>
      <c r="Q8" s="536" t="s">
        <v>38</v>
      </c>
      <c r="R8" s="539"/>
      <c r="S8" s="76">
        <v>3</v>
      </c>
      <c r="T8" s="536" t="s">
        <v>39</v>
      </c>
      <c r="U8" s="537"/>
      <c r="V8" s="538"/>
      <c r="W8" s="536" t="s">
        <v>24</v>
      </c>
      <c r="X8" s="539"/>
    </row>
    <row r="9" spans="1:25" s="83" customFormat="1" ht="18" customHeight="1" x14ac:dyDescent="0.25">
      <c r="A9" s="77"/>
      <c r="B9" s="78"/>
      <c r="C9" s="553" t="s">
        <v>51</v>
      </c>
      <c r="D9" s="553"/>
      <c r="E9" s="553"/>
      <c r="F9" s="553"/>
      <c r="G9" s="553"/>
      <c r="H9" s="554"/>
      <c r="I9" s="79" t="s">
        <v>40</v>
      </c>
      <c r="J9" s="559">
        <f>'Page 3 '!J48:K48</f>
        <v>0</v>
      </c>
      <c r="K9" s="560"/>
      <c r="L9" s="559">
        <f>'Page 3 '!L48:M48</f>
        <v>0</v>
      </c>
      <c r="M9" s="560"/>
      <c r="N9" s="80"/>
      <c r="O9" s="81"/>
      <c r="P9" s="81"/>
      <c r="Q9" s="81"/>
      <c r="R9" s="82"/>
      <c r="S9" s="80"/>
      <c r="T9" s="81"/>
      <c r="U9" s="81"/>
      <c r="V9" s="81"/>
      <c r="W9" s="81"/>
      <c r="X9" s="82"/>
    </row>
    <row r="10" spans="1:25" s="83" customFormat="1" ht="18" customHeight="1" x14ac:dyDescent="0.25">
      <c r="A10" s="84"/>
      <c r="B10" s="85"/>
      <c r="C10" s="555"/>
      <c r="D10" s="555"/>
      <c r="E10" s="555"/>
      <c r="F10" s="555"/>
      <c r="G10" s="555"/>
      <c r="H10" s="556"/>
      <c r="I10" s="86" t="s">
        <v>95</v>
      </c>
      <c r="J10" s="546">
        <f>'Page 3 '!J49:K49</f>
        <v>0</v>
      </c>
      <c r="K10" s="547"/>
      <c r="L10" s="546">
        <f>'Page 3 '!L49:M49</f>
        <v>0</v>
      </c>
      <c r="M10" s="547"/>
      <c r="N10" s="87"/>
      <c r="O10" s="88"/>
      <c r="P10" s="88"/>
      <c r="Q10" s="88"/>
      <c r="R10" s="89"/>
      <c r="S10" s="90"/>
      <c r="T10" s="91"/>
      <c r="U10" s="91"/>
      <c r="V10" s="91"/>
      <c r="W10" s="91"/>
      <c r="X10" s="92"/>
    </row>
    <row r="11" spans="1:25" s="83" customFormat="1" ht="18" customHeight="1" x14ac:dyDescent="0.25">
      <c r="A11" s="84"/>
      <c r="B11" s="85"/>
      <c r="C11" s="555"/>
      <c r="D11" s="555"/>
      <c r="E11" s="555"/>
      <c r="F11" s="555"/>
      <c r="G11" s="555"/>
      <c r="H11" s="556"/>
      <c r="I11" s="93"/>
      <c r="J11" s="546">
        <f>'Page 3 '!J50:K50</f>
        <v>0</v>
      </c>
      <c r="K11" s="547"/>
      <c r="L11" s="546">
        <f>'Page 3 '!L50:M50</f>
        <v>0</v>
      </c>
      <c r="M11" s="547"/>
      <c r="N11" s="86" t="s">
        <v>52</v>
      </c>
      <c r="O11" s="546">
        <f>'Page 3 '!O48:P48</f>
        <v>0</v>
      </c>
      <c r="P11" s="547"/>
      <c r="Q11" s="546">
        <f>'Page 3 '!Q48:R48</f>
        <v>0</v>
      </c>
      <c r="R11" s="547"/>
      <c r="S11" s="90"/>
      <c r="T11" s="91"/>
      <c r="U11" s="91"/>
      <c r="V11" s="91"/>
      <c r="W11" s="88"/>
      <c r="X11" s="89"/>
    </row>
    <row r="12" spans="1:25" s="83" customFormat="1" ht="18" customHeight="1" thickBot="1" x14ac:dyDescent="0.3">
      <c r="A12" s="94"/>
      <c r="B12" s="95"/>
      <c r="C12" s="557"/>
      <c r="D12" s="557"/>
      <c r="E12" s="557"/>
      <c r="F12" s="557"/>
      <c r="G12" s="557"/>
      <c r="H12" s="558"/>
      <c r="I12" s="96" t="s">
        <v>96</v>
      </c>
      <c r="J12" s="549">
        <f>'Page 3 '!J51:K51</f>
        <v>0</v>
      </c>
      <c r="K12" s="550"/>
      <c r="L12" s="544">
        <f>'Page 3 '!L51:M51</f>
        <v>0</v>
      </c>
      <c r="M12" s="545"/>
      <c r="N12" s="96" t="s">
        <v>48</v>
      </c>
      <c r="O12" s="549">
        <f>'Page 3 '!O49:P49</f>
        <v>0</v>
      </c>
      <c r="P12" s="550"/>
      <c r="Q12" s="549">
        <f>'Page 3 '!Q49:R49</f>
        <v>0</v>
      </c>
      <c r="R12" s="550"/>
      <c r="S12" s="97"/>
      <c r="T12" s="98"/>
      <c r="U12" s="98"/>
      <c r="V12" s="99"/>
      <c r="W12" s="549">
        <f>'Page 3 '!W49:X49</f>
        <v>0</v>
      </c>
      <c r="X12" s="552"/>
    </row>
    <row r="13" spans="1:25" s="73" customFormat="1" ht="20.100000000000001" customHeight="1" x14ac:dyDescent="0.25">
      <c r="A13" s="573" t="s">
        <v>33</v>
      </c>
      <c r="B13" s="504"/>
      <c r="C13" s="505" t="s">
        <v>34</v>
      </c>
      <c r="D13" s="506"/>
      <c r="E13" s="507"/>
      <c r="F13" s="505" t="s">
        <v>35</v>
      </c>
      <c r="G13" s="506"/>
      <c r="H13" s="508"/>
      <c r="I13" s="100"/>
      <c r="J13" s="505" t="s">
        <v>36</v>
      </c>
      <c r="K13" s="507"/>
      <c r="L13" s="505" t="s">
        <v>37</v>
      </c>
      <c r="M13" s="508"/>
      <c r="N13" s="101"/>
      <c r="O13" s="505" t="s">
        <v>36</v>
      </c>
      <c r="P13" s="507"/>
      <c r="Q13" s="505" t="s">
        <v>38</v>
      </c>
      <c r="R13" s="508"/>
      <c r="S13" s="101"/>
      <c r="T13" s="505" t="s">
        <v>39</v>
      </c>
      <c r="U13" s="506"/>
      <c r="V13" s="507"/>
      <c r="W13" s="505" t="s">
        <v>24</v>
      </c>
      <c r="X13" s="508"/>
    </row>
    <row r="14" spans="1:25" s="73" customFormat="1" ht="20.100000000000001" customHeight="1" x14ac:dyDescent="0.25">
      <c r="A14" s="435"/>
      <c r="B14" s="436"/>
      <c r="C14" s="437"/>
      <c r="D14" s="438"/>
      <c r="E14" s="439"/>
      <c r="F14" s="437"/>
      <c r="G14" s="438"/>
      <c r="H14" s="440"/>
      <c r="I14" s="101" t="s">
        <v>40</v>
      </c>
      <c r="J14" s="441"/>
      <c r="K14" s="442"/>
      <c r="L14" s="441"/>
      <c r="M14" s="499"/>
      <c r="N14" s="101" t="s">
        <v>41</v>
      </c>
      <c r="O14" s="441"/>
      <c r="P14" s="498"/>
      <c r="Q14" s="441"/>
      <c r="R14" s="499"/>
      <c r="S14" s="102"/>
      <c r="T14" s="500"/>
      <c r="U14" s="501"/>
      <c r="V14" s="502"/>
      <c r="W14" s="441"/>
      <c r="X14" s="499"/>
      <c r="Y14" s="38" t="str">
        <f>IF(AND((J19+L19+O19+Q19+W19)&gt;0,A14=0),"PLEASE ENTER DATE FOR INCURRED EXPENSE","")</f>
        <v/>
      </c>
    </row>
    <row r="15" spans="1:25" s="73" customFormat="1" ht="20.100000000000001" customHeight="1" x14ac:dyDescent="0.25">
      <c r="A15" s="446"/>
      <c r="B15" s="447"/>
      <c r="C15" s="437"/>
      <c r="D15" s="438"/>
      <c r="E15" s="439"/>
      <c r="F15" s="437"/>
      <c r="G15" s="438"/>
      <c r="H15" s="440"/>
      <c r="I15" s="101" t="s">
        <v>95</v>
      </c>
      <c r="J15" s="441"/>
      <c r="K15" s="442"/>
      <c r="L15" s="441"/>
      <c r="M15" s="499"/>
      <c r="N15" s="101" t="s">
        <v>42</v>
      </c>
      <c r="O15" s="441"/>
      <c r="P15" s="498"/>
      <c r="Q15" s="441"/>
      <c r="R15" s="499"/>
      <c r="S15" s="102"/>
      <c r="T15" s="500"/>
      <c r="U15" s="501"/>
      <c r="V15" s="502"/>
      <c r="W15" s="441"/>
      <c r="X15" s="499"/>
    </row>
    <row r="16" spans="1:25" s="73" customFormat="1" ht="20.100000000000001" customHeight="1" x14ac:dyDescent="0.25">
      <c r="A16" s="431" t="s">
        <v>43</v>
      </c>
      <c r="B16" s="432"/>
      <c r="C16" s="433"/>
      <c r="D16" s="434"/>
      <c r="E16" s="136" t="s">
        <v>44</v>
      </c>
      <c r="F16" s="433"/>
      <c r="G16" s="434"/>
      <c r="H16" s="137" t="s">
        <v>44</v>
      </c>
      <c r="I16" s="491"/>
      <c r="J16" s="492"/>
      <c r="K16" s="492"/>
      <c r="L16" s="492"/>
      <c r="M16" s="493"/>
      <c r="N16" s="101" t="s">
        <v>45</v>
      </c>
      <c r="O16" s="441"/>
      <c r="P16" s="498"/>
      <c r="Q16" s="441"/>
      <c r="R16" s="499"/>
      <c r="S16" s="102"/>
      <c r="T16" s="500"/>
      <c r="U16" s="501"/>
      <c r="V16" s="502"/>
      <c r="W16" s="441"/>
      <c r="X16" s="499"/>
      <c r="Y16" s="32"/>
    </row>
    <row r="17" spans="1:25" s="73" customFormat="1" ht="21" customHeight="1" x14ac:dyDescent="0.25">
      <c r="A17" s="418" t="s">
        <v>46</v>
      </c>
      <c r="B17" s="419"/>
      <c r="C17" s="420"/>
      <c r="D17" s="421"/>
      <c r="E17" s="135" t="s">
        <v>47</v>
      </c>
      <c r="F17" s="420"/>
      <c r="G17" s="421"/>
      <c r="H17" s="137" t="s">
        <v>47</v>
      </c>
      <c r="I17" s="494"/>
      <c r="J17" s="495"/>
      <c r="K17" s="495"/>
      <c r="L17" s="496"/>
      <c r="M17" s="497"/>
      <c r="N17" s="103" t="s">
        <v>59</v>
      </c>
      <c r="O17" s="422">
        <f>SUM(O14:P16)</f>
        <v>0</v>
      </c>
      <c r="P17" s="479"/>
      <c r="Q17" s="422">
        <f>SUM(Q14:Q16)</f>
        <v>0</v>
      </c>
      <c r="R17" s="479"/>
      <c r="S17" s="104"/>
      <c r="T17" s="480"/>
      <c r="U17" s="481"/>
      <c r="V17" s="482"/>
      <c r="W17" s="483"/>
      <c r="X17" s="484"/>
      <c r="Y17" s="32" t="s">
        <v>223</v>
      </c>
    </row>
    <row r="18" spans="1:25" s="73" customFormat="1" ht="20.100000000000001" customHeight="1" x14ac:dyDescent="0.25">
      <c r="A18" s="443" t="s">
        <v>58</v>
      </c>
      <c r="B18" s="444"/>
      <c r="C18" s="444"/>
      <c r="D18" s="444"/>
      <c r="E18" s="445"/>
      <c r="F18" s="510"/>
      <c r="G18" s="510"/>
      <c r="H18" s="511"/>
      <c r="I18" s="105" t="s">
        <v>96</v>
      </c>
      <c r="J18" s="422" t="b">
        <f>IF('Page 1'!$Y$13=TRUE,F18*Lookups!$H$4,IF('Page 1'!$Z$13=TRUE,(F18*Lookups!$H$2)))</f>
        <v>0</v>
      </c>
      <c r="K18" s="423">
        <f t="shared" ref="K18" si="0">IF(J18&lt;101,J18*0.545,IF(J18&gt;100,(J18*0.33)))</f>
        <v>0</v>
      </c>
      <c r="L18" s="485"/>
      <c r="M18" s="486"/>
      <c r="N18" s="106" t="s">
        <v>48</v>
      </c>
      <c r="O18" s="483"/>
      <c r="P18" s="487"/>
      <c r="Q18" s="483"/>
      <c r="R18" s="484"/>
      <c r="S18" s="104"/>
      <c r="T18" s="488"/>
      <c r="U18" s="489"/>
      <c r="V18" s="490"/>
      <c r="W18" s="483"/>
      <c r="X18" s="484"/>
      <c r="Y18" s="32" t="s">
        <v>223</v>
      </c>
    </row>
    <row r="19" spans="1:25" s="73" customFormat="1" ht="21.9" customHeight="1" thickBot="1" x14ac:dyDescent="0.3">
      <c r="A19" s="424" t="s">
        <v>49</v>
      </c>
      <c r="B19" s="509"/>
      <c r="C19" s="426"/>
      <c r="D19" s="427"/>
      <c r="E19" s="427"/>
      <c r="F19" s="427"/>
      <c r="G19" s="427"/>
      <c r="H19" s="428"/>
      <c r="I19" s="107" t="s">
        <v>56</v>
      </c>
      <c r="J19" s="429">
        <f>SUM(J14,J15,J16,J17,J18)</f>
        <v>0</v>
      </c>
      <c r="K19" s="430"/>
      <c r="L19" s="429">
        <f>SUM(L14,L15,L16,L17)</f>
        <v>0</v>
      </c>
      <c r="M19" s="469"/>
      <c r="N19" s="107" t="s">
        <v>56</v>
      </c>
      <c r="O19" s="429">
        <f>SUM(O17,O18)</f>
        <v>0</v>
      </c>
      <c r="P19" s="470"/>
      <c r="Q19" s="471">
        <f>SUM(Q17,Q18)</f>
        <v>0</v>
      </c>
      <c r="R19" s="469"/>
      <c r="S19" s="107" t="s">
        <v>56</v>
      </c>
      <c r="T19" s="473"/>
      <c r="U19" s="474"/>
      <c r="V19" s="475"/>
      <c r="W19" s="429">
        <f>SUM(W14,W15,W16,W17,W18)</f>
        <v>0</v>
      </c>
      <c r="X19" s="469"/>
      <c r="Y19" s="38" t="str">
        <f>IF(AND((J19+L19+O19+Q19+W19)&gt;0,C19=0),"PLEASE COMPLETE REASON FOR TRIP","")</f>
        <v/>
      </c>
    </row>
    <row r="20" spans="1:25" s="73" customFormat="1" ht="20.100000000000001" customHeight="1" x14ac:dyDescent="0.25">
      <c r="A20" s="573" t="s">
        <v>33</v>
      </c>
      <c r="B20" s="504"/>
      <c r="C20" s="505" t="s">
        <v>34</v>
      </c>
      <c r="D20" s="506"/>
      <c r="E20" s="507"/>
      <c r="F20" s="505" t="s">
        <v>35</v>
      </c>
      <c r="G20" s="506"/>
      <c r="H20" s="508"/>
      <c r="I20" s="100"/>
      <c r="J20" s="505" t="s">
        <v>36</v>
      </c>
      <c r="K20" s="507"/>
      <c r="L20" s="505" t="s">
        <v>37</v>
      </c>
      <c r="M20" s="508"/>
      <c r="N20" s="101"/>
      <c r="O20" s="505" t="s">
        <v>36</v>
      </c>
      <c r="P20" s="507"/>
      <c r="Q20" s="505" t="s">
        <v>38</v>
      </c>
      <c r="R20" s="508"/>
      <c r="S20" s="101"/>
      <c r="T20" s="505" t="s">
        <v>39</v>
      </c>
      <c r="U20" s="506"/>
      <c r="V20" s="507"/>
      <c r="W20" s="505" t="s">
        <v>24</v>
      </c>
      <c r="X20" s="508"/>
    </row>
    <row r="21" spans="1:25" s="73" customFormat="1" ht="20.100000000000001" customHeight="1" x14ac:dyDescent="0.25">
      <c r="A21" s="435"/>
      <c r="B21" s="436"/>
      <c r="C21" s="437"/>
      <c r="D21" s="438"/>
      <c r="E21" s="439"/>
      <c r="F21" s="437"/>
      <c r="G21" s="438"/>
      <c r="H21" s="440"/>
      <c r="I21" s="101" t="s">
        <v>40</v>
      </c>
      <c r="J21" s="441"/>
      <c r="K21" s="442"/>
      <c r="L21" s="441"/>
      <c r="M21" s="499"/>
      <c r="N21" s="101" t="s">
        <v>41</v>
      </c>
      <c r="O21" s="441"/>
      <c r="P21" s="498"/>
      <c r="Q21" s="441"/>
      <c r="R21" s="499"/>
      <c r="S21" s="102"/>
      <c r="T21" s="500"/>
      <c r="U21" s="501"/>
      <c r="V21" s="502"/>
      <c r="W21" s="441"/>
      <c r="X21" s="499"/>
      <c r="Y21" s="38" t="str">
        <f>IF(AND((J26+L26+O26+Q26+W26)&gt;0,A21=0),"PLEASE ENTER DATE FOR INCURRED EXPENSE","")</f>
        <v/>
      </c>
    </row>
    <row r="22" spans="1:25" s="73" customFormat="1" ht="20.100000000000001" customHeight="1" x14ac:dyDescent="0.25">
      <c r="A22" s="446"/>
      <c r="B22" s="447"/>
      <c r="C22" s="437"/>
      <c r="D22" s="438"/>
      <c r="E22" s="439"/>
      <c r="F22" s="437"/>
      <c r="G22" s="438"/>
      <c r="H22" s="440"/>
      <c r="I22" s="101" t="s">
        <v>95</v>
      </c>
      <c r="J22" s="441"/>
      <c r="K22" s="442"/>
      <c r="L22" s="441"/>
      <c r="M22" s="499"/>
      <c r="N22" s="101" t="s">
        <v>42</v>
      </c>
      <c r="O22" s="441"/>
      <c r="P22" s="498"/>
      <c r="Q22" s="441"/>
      <c r="R22" s="499"/>
      <c r="S22" s="102"/>
      <c r="T22" s="500"/>
      <c r="U22" s="501"/>
      <c r="V22" s="502"/>
      <c r="W22" s="441"/>
      <c r="X22" s="499"/>
    </row>
    <row r="23" spans="1:25" s="73" customFormat="1" ht="20.100000000000001" customHeight="1" x14ac:dyDescent="0.25">
      <c r="A23" s="431" t="s">
        <v>43</v>
      </c>
      <c r="B23" s="432"/>
      <c r="C23" s="433"/>
      <c r="D23" s="434"/>
      <c r="E23" s="136" t="s">
        <v>44</v>
      </c>
      <c r="F23" s="433"/>
      <c r="G23" s="434"/>
      <c r="H23" s="137" t="s">
        <v>44</v>
      </c>
      <c r="I23" s="491"/>
      <c r="J23" s="492"/>
      <c r="K23" s="492"/>
      <c r="L23" s="492"/>
      <c r="M23" s="493"/>
      <c r="N23" s="101" t="s">
        <v>45</v>
      </c>
      <c r="O23" s="441"/>
      <c r="P23" s="498"/>
      <c r="Q23" s="441"/>
      <c r="R23" s="499"/>
      <c r="S23" s="102"/>
      <c r="T23" s="500"/>
      <c r="U23" s="501"/>
      <c r="V23" s="502"/>
      <c r="W23" s="441"/>
      <c r="X23" s="499"/>
      <c r="Y23" s="32"/>
    </row>
    <row r="24" spans="1:25" s="73" customFormat="1" ht="21" customHeight="1" x14ac:dyDescent="0.25">
      <c r="A24" s="418" t="s">
        <v>46</v>
      </c>
      <c r="B24" s="419"/>
      <c r="C24" s="420"/>
      <c r="D24" s="421"/>
      <c r="E24" s="135" t="s">
        <v>47</v>
      </c>
      <c r="F24" s="420"/>
      <c r="G24" s="421"/>
      <c r="H24" s="137" t="s">
        <v>47</v>
      </c>
      <c r="I24" s="494"/>
      <c r="J24" s="495"/>
      <c r="K24" s="495"/>
      <c r="L24" s="496"/>
      <c r="M24" s="497"/>
      <c r="N24" s="103" t="s">
        <v>59</v>
      </c>
      <c r="O24" s="422">
        <f>SUM(O21:P23)</f>
        <v>0</v>
      </c>
      <c r="P24" s="479"/>
      <c r="Q24" s="422">
        <f>SUM(Q21:Q23)</f>
        <v>0</v>
      </c>
      <c r="R24" s="479"/>
      <c r="S24" s="104"/>
      <c r="T24" s="480"/>
      <c r="U24" s="481"/>
      <c r="V24" s="482"/>
      <c r="W24" s="483"/>
      <c r="X24" s="484"/>
      <c r="Y24" s="32" t="s">
        <v>223</v>
      </c>
    </row>
    <row r="25" spans="1:25" s="73" customFormat="1" ht="20.100000000000001" customHeight="1" x14ac:dyDescent="0.25">
      <c r="A25" s="443" t="s">
        <v>58</v>
      </c>
      <c r="B25" s="444"/>
      <c r="C25" s="444"/>
      <c r="D25" s="444"/>
      <c r="E25" s="445"/>
      <c r="F25" s="510"/>
      <c r="G25" s="510"/>
      <c r="H25" s="511"/>
      <c r="I25" s="105" t="s">
        <v>96</v>
      </c>
      <c r="J25" s="422" t="b">
        <f>IF('Page 1'!$Y$13=TRUE,F25*Lookups!$H$4,IF('Page 1'!$Z$13=TRUE,(F25*Lookups!$H$2)))</f>
        <v>0</v>
      </c>
      <c r="K25" s="423">
        <f t="shared" ref="K25" si="1">IF(J25&lt;101,J25*0.545,IF(J25&gt;100,(J25*0.33)))</f>
        <v>0</v>
      </c>
      <c r="L25" s="485"/>
      <c r="M25" s="486"/>
      <c r="N25" s="106" t="s">
        <v>48</v>
      </c>
      <c r="O25" s="483"/>
      <c r="P25" s="487"/>
      <c r="Q25" s="483"/>
      <c r="R25" s="484"/>
      <c r="S25" s="104"/>
      <c r="T25" s="488"/>
      <c r="U25" s="489"/>
      <c r="V25" s="490"/>
      <c r="W25" s="483"/>
      <c r="X25" s="484"/>
      <c r="Y25" s="32" t="s">
        <v>223</v>
      </c>
    </row>
    <row r="26" spans="1:25" s="73" customFormat="1" ht="21.9" customHeight="1" thickBot="1" x14ac:dyDescent="0.3">
      <c r="A26" s="424" t="s">
        <v>49</v>
      </c>
      <c r="B26" s="509"/>
      <c r="C26" s="426"/>
      <c r="D26" s="427"/>
      <c r="E26" s="427"/>
      <c r="F26" s="427"/>
      <c r="G26" s="427"/>
      <c r="H26" s="428"/>
      <c r="I26" s="107" t="s">
        <v>56</v>
      </c>
      <c r="J26" s="429">
        <f>SUM(J21,J22,J23,J24,J25)</f>
        <v>0</v>
      </c>
      <c r="K26" s="430"/>
      <c r="L26" s="429">
        <f>SUM(L21,L22,L23,L24)</f>
        <v>0</v>
      </c>
      <c r="M26" s="469"/>
      <c r="N26" s="107" t="s">
        <v>56</v>
      </c>
      <c r="O26" s="429">
        <f>SUM(O24,O25)</f>
        <v>0</v>
      </c>
      <c r="P26" s="470"/>
      <c r="Q26" s="471">
        <f>SUM(Q24,Q25)</f>
        <v>0</v>
      </c>
      <c r="R26" s="469"/>
      <c r="S26" s="107" t="s">
        <v>56</v>
      </c>
      <c r="T26" s="473"/>
      <c r="U26" s="474"/>
      <c r="V26" s="475"/>
      <c r="W26" s="429">
        <f>SUM(W21,W22,W23,W24,W25)</f>
        <v>0</v>
      </c>
      <c r="X26" s="469"/>
      <c r="Y26" s="38" t="str">
        <f>IF(AND((J26+L26+O26+Q26+W26)&gt;0,C26=0),"PLEASE COMPLETE REASON FOR TRIP","")</f>
        <v/>
      </c>
    </row>
    <row r="27" spans="1:25" s="73" customFormat="1" ht="20.100000000000001" customHeight="1" x14ac:dyDescent="0.25">
      <c r="A27" s="573" t="s">
        <v>33</v>
      </c>
      <c r="B27" s="504"/>
      <c r="C27" s="505" t="s">
        <v>34</v>
      </c>
      <c r="D27" s="506"/>
      <c r="E27" s="507"/>
      <c r="F27" s="505" t="s">
        <v>35</v>
      </c>
      <c r="G27" s="506"/>
      <c r="H27" s="508"/>
      <c r="I27" s="100"/>
      <c r="J27" s="505" t="s">
        <v>36</v>
      </c>
      <c r="K27" s="507"/>
      <c r="L27" s="505" t="s">
        <v>37</v>
      </c>
      <c r="M27" s="508"/>
      <c r="N27" s="101"/>
      <c r="O27" s="505" t="s">
        <v>36</v>
      </c>
      <c r="P27" s="507"/>
      <c r="Q27" s="505" t="s">
        <v>38</v>
      </c>
      <c r="R27" s="508"/>
      <c r="S27" s="101"/>
      <c r="T27" s="505" t="s">
        <v>39</v>
      </c>
      <c r="U27" s="506"/>
      <c r="V27" s="507"/>
      <c r="W27" s="505" t="s">
        <v>24</v>
      </c>
      <c r="X27" s="508"/>
    </row>
    <row r="28" spans="1:25" s="73" customFormat="1" ht="20.100000000000001" customHeight="1" x14ac:dyDescent="0.25">
      <c r="A28" s="435"/>
      <c r="B28" s="436"/>
      <c r="C28" s="437"/>
      <c r="D28" s="438"/>
      <c r="E28" s="439"/>
      <c r="F28" s="437"/>
      <c r="G28" s="438"/>
      <c r="H28" s="440"/>
      <c r="I28" s="101" t="s">
        <v>40</v>
      </c>
      <c r="J28" s="441"/>
      <c r="K28" s="442"/>
      <c r="L28" s="441"/>
      <c r="M28" s="499"/>
      <c r="N28" s="101" t="s">
        <v>41</v>
      </c>
      <c r="O28" s="441"/>
      <c r="P28" s="498"/>
      <c r="Q28" s="441"/>
      <c r="R28" s="499"/>
      <c r="S28" s="102"/>
      <c r="T28" s="500"/>
      <c r="U28" s="501"/>
      <c r="V28" s="502"/>
      <c r="W28" s="441"/>
      <c r="X28" s="499"/>
      <c r="Y28" s="38" t="str">
        <f>IF(AND((J33+L33+O33+Q33+W33)&gt;0,A28=0),"PLEASE ENTER DATE FOR INCURRED EXPENSE","")</f>
        <v/>
      </c>
    </row>
    <row r="29" spans="1:25" s="73" customFormat="1" ht="20.100000000000001" customHeight="1" x14ac:dyDescent="0.25">
      <c r="A29" s="446"/>
      <c r="B29" s="447"/>
      <c r="C29" s="437"/>
      <c r="D29" s="438"/>
      <c r="E29" s="439"/>
      <c r="F29" s="437"/>
      <c r="G29" s="438"/>
      <c r="H29" s="440"/>
      <c r="I29" s="101" t="s">
        <v>95</v>
      </c>
      <c r="J29" s="441"/>
      <c r="K29" s="442"/>
      <c r="L29" s="441"/>
      <c r="M29" s="499"/>
      <c r="N29" s="101" t="s">
        <v>42</v>
      </c>
      <c r="O29" s="441"/>
      <c r="P29" s="498"/>
      <c r="Q29" s="441"/>
      <c r="R29" s="499"/>
      <c r="S29" s="102"/>
      <c r="T29" s="500"/>
      <c r="U29" s="501"/>
      <c r="V29" s="502"/>
      <c r="W29" s="441"/>
      <c r="X29" s="499"/>
    </row>
    <row r="30" spans="1:25" s="73" customFormat="1" ht="20.100000000000001" customHeight="1" x14ac:dyDescent="0.25">
      <c r="A30" s="431" t="s">
        <v>43</v>
      </c>
      <c r="B30" s="432"/>
      <c r="C30" s="433"/>
      <c r="D30" s="434"/>
      <c r="E30" s="136" t="s">
        <v>44</v>
      </c>
      <c r="F30" s="433"/>
      <c r="G30" s="434"/>
      <c r="H30" s="137" t="s">
        <v>44</v>
      </c>
      <c r="I30" s="491"/>
      <c r="J30" s="492"/>
      <c r="K30" s="492"/>
      <c r="L30" s="492"/>
      <c r="M30" s="493"/>
      <c r="N30" s="101" t="s">
        <v>45</v>
      </c>
      <c r="O30" s="441"/>
      <c r="P30" s="498"/>
      <c r="Q30" s="441"/>
      <c r="R30" s="499"/>
      <c r="S30" s="102"/>
      <c r="T30" s="500"/>
      <c r="U30" s="501"/>
      <c r="V30" s="502"/>
      <c r="W30" s="441"/>
      <c r="X30" s="499"/>
      <c r="Y30" s="32"/>
    </row>
    <row r="31" spans="1:25" s="73" customFormat="1" ht="21" customHeight="1" x14ac:dyDescent="0.25">
      <c r="A31" s="418" t="s">
        <v>46</v>
      </c>
      <c r="B31" s="419"/>
      <c r="C31" s="420"/>
      <c r="D31" s="421"/>
      <c r="E31" s="135" t="s">
        <v>47</v>
      </c>
      <c r="F31" s="420"/>
      <c r="G31" s="421"/>
      <c r="H31" s="137" t="s">
        <v>47</v>
      </c>
      <c r="I31" s="494"/>
      <c r="J31" s="495"/>
      <c r="K31" s="495"/>
      <c r="L31" s="496"/>
      <c r="M31" s="497"/>
      <c r="N31" s="103" t="s">
        <v>59</v>
      </c>
      <c r="O31" s="422">
        <f>SUM(O28:P30)</f>
        <v>0</v>
      </c>
      <c r="P31" s="479"/>
      <c r="Q31" s="422">
        <f>SUM(Q28:Q30)</f>
        <v>0</v>
      </c>
      <c r="R31" s="479"/>
      <c r="S31" s="104"/>
      <c r="T31" s="480"/>
      <c r="U31" s="481"/>
      <c r="V31" s="482"/>
      <c r="W31" s="483"/>
      <c r="X31" s="484"/>
      <c r="Y31" s="32" t="s">
        <v>223</v>
      </c>
    </row>
    <row r="32" spans="1:25" s="73" customFormat="1" ht="20.100000000000001" customHeight="1" x14ac:dyDescent="0.25">
      <c r="A32" s="443" t="s">
        <v>58</v>
      </c>
      <c r="B32" s="444"/>
      <c r="C32" s="444"/>
      <c r="D32" s="444"/>
      <c r="E32" s="445"/>
      <c r="F32" s="510"/>
      <c r="G32" s="510"/>
      <c r="H32" s="511"/>
      <c r="I32" s="105" t="s">
        <v>96</v>
      </c>
      <c r="J32" s="422" t="b">
        <f>IF('Page 1'!$Y$13=TRUE,F32*Lookups!$H$4,IF('Page 1'!$Z$13=TRUE,(F32*Lookups!$H$2)))</f>
        <v>0</v>
      </c>
      <c r="K32" s="423">
        <f t="shared" ref="K32" si="2">IF(J32&lt;101,J32*0.545,IF(J32&gt;100,(J32*0.33)))</f>
        <v>0</v>
      </c>
      <c r="L32" s="485"/>
      <c r="M32" s="486"/>
      <c r="N32" s="106" t="s">
        <v>48</v>
      </c>
      <c r="O32" s="483"/>
      <c r="P32" s="487"/>
      <c r="Q32" s="483"/>
      <c r="R32" s="484"/>
      <c r="S32" s="104"/>
      <c r="T32" s="488"/>
      <c r="U32" s="489"/>
      <c r="V32" s="490"/>
      <c r="W32" s="483"/>
      <c r="X32" s="484"/>
      <c r="Y32" s="32" t="s">
        <v>223</v>
      </c>
    </row>
    <row r="33" spans="1:25" s="73" customFormat="1" ht="21.9" customHeight="1" thickBot="1" x14ac:dyDescent="0.3">
      <c r="A33" s="424" t="s">
        <v>49</v>
      </c>
      <c r="B33" s="509"/>
      <c r="C33" s="426"/>
      <c r="D33" s="427"/>
      <c r="E33" s="427"/>
      <c r="F33" s="427"/>
      <c r="G33" s="427"/>
      <c r="H33" s="428"/>
      <c r="I33" s="107" t="s">
        <v>56</v>
      </c>
      <c r="J33" s="429">
        <f>SUM(J28,J29,J30,J31,J32)</f>
        <v>0</v>
      </c>
      <c r="K33" s="430"/>
      <c r="L33" s="429">
        <f>SUM(L28,L29,L30,L31)</f>
        <v>0</v>
      </c>
      <c r="M33" s="469"/>
      <c r="N33" s="107" t="s">
        <v>56</v>
      </c>
      <c r="O33" s="429">
        <f>SUM(O31,O32)</f>
        <v>0</v>
      </c>
      <c r="P33" s="470"/>
      <c r="Q33" s="471">
        <f>SUM(Q31,Q32)</f>
        <v>0</v>
      </c>
      <c r="R33" s="469"/>
      <c r="S33" s="107" t="s">
        <v>56</v>
      </c>
      <c r="T33" s="473"/>
      <c r="U33" s="474"/>
      <c r="V33" s="475"/>
      <c r="W33" s="429">
        <f>SUM(W28,W29,W30,W31,W32)</f>
        <v>0</v>
      </c>
      <c r="X33" s="469"/>
      <c r="Y33" s="38" t="str">
        <f>IF(AND((J33+L33+O33+Q33+W33)&gt;0,C33=0),"PLEASE COMPLETE REASON FOR TRIP","")</f>
        <v/>
      </c>
    </row>
    <row r="34" spans="1:25" s="73" customFormat="1" ht="20.100000000000001" customHeight="1" x14ac:dyDescent="0.25">
      <c r="A34" s="573" t="s">
        <v>33</v>
      </c>
      <c r="B34" s="504"/>
      <c r="C34" s="505" t="s">
        <v>34</v>
      </c>
      <c r="D34" s="506"/>
      <c r="E34" s="507"/>
      <c r="F34" s="505" t="s">
        <v>35</v>
      </c>
      <c r="G34" s="506"/>
      <c r="H34" s="508"/>
      <c r="I34" s="100"/>
      <c r="J34" s="505" t="s">
        <v>36</v>
      </c>
      <c r="K34" s="507"/>
      <c r="L34" s="505" t="s">
        <v>37</v>
      </c>
      <c r="M34" s="508"/>
      <c r="N34" s="101"/>
      <c r="O34" s="505" t="s">
        <v>36</v>
      </c>
      <c r="P34" s="507"/>
      <c r="Q34" s="505" t="s">
        <v>38</v>
      </c>
      <c r="R34" s="508"/>
      <c r="S34" s="101"/>
      <c r="T34" s="505" t="s">
        <v>39</v>
      </c>
      <c r="U34" s="506"/>
      <c r="V34" s="507"/>
      <c r="W34" s="505" t="s">
        <v>24</v>
      </c>
      <c r="X34" s="508"/>
    </row>
    <row r="35" spans="1:25" s="73" customFormat="1" ht="20.100000000000001" customHeight="1" x14ac:dyDescent="0.25">
      <c r="A35" s="435"/>
      <c r="B35" s="436"/>
      <c r="C35" s="437"/>
      <c r="D35" s="438"/>
      <c r="E35" s="439"/>
      <c r="F35" s="437"/>
      <c r="G35" s="438"/>
      <c r="H35" s="440"/>
      <c r="I35" s="101" t="s">
        <v>40</v>
      </c>
      <c r="J35" s="441"/>
      <c r="K35" s="442"/>
      <c r="L35" s="441"/>
      <c r="M35" s="499"/>
      <c r="N35" s="101" t="s">
        <v>41</v>
      </c>
      <c r="O35" s="441"/>
      <c r="P35" s="498"/>
      <c r="Q35" s="441"/>
      <c r="R35" s="499"/>
      <c r="S35" s="102"/>
      <c r="T35" s="500"/>
      <c r="U35" s="501"/>
      <c r="V35" s="502"/>
      <c r="W35" s="441"/>
      <c r="X35" s="499"/>
      <c r="Y35" s="38" t="str">
        <f>IF(AND((J40+L40+O40+Q40+W40)&gt;0,A35=0),"PLEASE ENTER DATE FOR INCURRED EXPENSE","")</f>
        <v/>
      </c>
    </row>
    <row r="36" spans="1:25" s="73" customFormat="1" ht="20.100000000000001" customHeight="1" x14ac:dyDescent="0.25">
      <c r="A36" s="446"/>
      <c r="B36" s="447"/>
      <c r="C36" s="437"/>
      <c r="D36" s="438"/>
      <c r="E36" s="439"/>
      <c r="F36" s="437"/>
      <c r="G36" s="438"/>
      <c r="H36" s="440"/>
      <c r="I36" s="101" t="s">
        <v>95</v>
      </c>
      <c r="J36" s="441"/>
      <c r="K36" s="442"/>
      <c r="L36" s="441"/>
      <c r="M36" s="499"/>
      <c r="N36" s="101" t="s">
        <v>42</v>
      </c>
      <c r="O36" s="441"/>
      <c r="P36" s="498"/>
      <c r="Q36" s="441"/>
      <c r="R36" s="499"/>
      <c r="S36" s="102"/>
      <c r="T36" s="500"/>
      <c r="U36" s="501"/>
      <c r="V36" s="502"/>
      <c r="W36" s="441"/>
      <c r="X36" s="499"/>
    </row>
    <row r="37" spans="1:25" s="73" customFormat="1" ht="20.100000000000001" customHeight="1" x14ac:dyDescent="0.25">
      <c r="A37" s="431" t="s">
        <v>43</v>
      </c>
      <c r="B37" s="432"/>
      <c r="C37" s="433"/>
      <c r="D37" s="434"/>
      <c r="E37" s="136" t="s">
        <v>44</v>
      </c>
      <c r="F37" s="433"/>
      <c r="G37" s="434"/>
      <c r="H37" s="137" t="s">
        <v>44</v>
      </c>
      <c r="I37" s="491"/>
      <c r="J37" s="492"/>
      <c r="K37" s="492"/>
      <c r="L37" s="492"/>
      <c r="M37" s="493"/>
      <c r="N37" s="101" t="s">
        <v>45</v>
      </c>
      <c r="O37" s="441"/>
      <c r="P37" s="498"/>
      <c r="Q37" s="441"/>
      <c r="R37" s="499"/>
      <c r="S37" s="102"/>
      <c r="T37" s="500"/>
      <c r="U37" s="501"/>
      <c r="V37" s="502"/>
      <c r="W37" s="441"/>
      <c r="X37" s="499"/>
      <c r="Y37" s="32"/>
    </row>
    <row r="38" spans="1:25" s="73" customFormat="1" ht="21" customHeight="1" x14ac:dyDescent="0.25">
      <c r="A38" s="418" t="s">
        <v>46</v>
      </c>
      <c r="B38" s="419"/>
      <c r="C38" s="420"/>
      <c r="D38" s="421"/>
      <c r="E38" s="135" t="s">
        <v>47</v>
      </c>
      <c r="F38" s="420"/>
      <c r="G38" s="421"/>
      <c r="H38" s="137" t="s">
        <v>47</v>
      </c>
      <c r="I38" s="494"/>
      <c r="J38" s="495"/>
      <c r="K38" s="495"/>
      <c r="L38" s="496"/>
      <c r="M38" s="497"/>
      <c r="N38" s="103" t="s">
        <v>59</v>
      </c>
      <c r="O38" s="422">
        <f>SUM(O35:P37)</f>
        <v>0</v>
      </c>
      <c r="P38" s="479"/>
      <c r="Q38" s="422">
        <f>SUM(Q35:Q37)</f>
        <v>0</v>
      </c>
      <c r="R38" s="479"/>
      <c r="S38" s="104"/>
      <c r="T38" s="480"/>
      <c r="U38" s="481"/>
      <c r="V38" s="482"/>
      <c r="W38" s="483"/>
      <c r="X38" s="484"/>
      <c r="Y38" s="32" t="s">
        <v>223</v>
      </c>
    </row>
    <row r="39" spans="1:25" s="73" customFormat="1" ht="20.100000000000001" customHeight="1" x14ac:dyDescent="0.25">
      <c r="A39" s="443" t="s">
        <v>58</v>
      </c>
      <c r="B39" s="444"/>
      <c r="C39" s="444"/>
      <c r="D39" s="444"/>
      <c r="E39" s="445"/>
      <c r="F39" s="510"/>
      <c r="G39" s="510"/>
      <c r="H39" s="511"/>
      <c r="I39" s="105" t="s">
        <v>96</v>
      </c>
      <c r="J39" s="422" t="b">
        <f>IF('Page 1'!$Y$13=TRUE,F39*Lookups!$H$4,IF('Page 1'!$Z$13=TRUE,(F39*Lookups!$H$2)))</f>
        <v>0</v>
      </c>
      <c r="K39" s="423">
        <f t="shared" ref="K39" si="3">IF(J39&lt;101,J39*0.545,IF(J39&gt;100,(J39*0.33)))</f>
        <v>0</v>
      </c>
      <c r="L39" s="485"/>
      <c r="M39" s="486"/>
      <c r="N39" s="106" t="s">
        <v>48</v>
      </c>
      <c r="O39" s="483"/>
      <c r="P39" s="487"/>
      <c r="Q39" s="483"/>
      <c r="R39" s="484"/>
      <c r="S39" s="104"/>
      <c r="T39" s="488"/>
      <c r="U39" s="489"/>
      <c r="V39" s="490"/>
      <c r="W39" s="483"/>
      <c r="X39" s="484"/>
      <c r="Y39" s="32" t="s">
        <v>223</v>
      </c>
    </row>
    <row r="40" spans="1:25" s="73" customFormat="1" ht="21.9" customHeight="1" thickBot="1" x14ac:dyDescent="0.3">
      <c r="A40" s="424" t="s">
        <v>49</v>
      </c>
      <c r="B40" s="509"/>
      <c r="C40" s="426"/>
      <c r="D40" s="427"/>
      <c r="E40" s="427"/>
      <c r="F40" s="427"/>
      <c r="G40" s="427"/>
      <c r="H40" s="428"/>
      <c r="I40" s="107" t="s">
        <v>56</v>
      </c>
      <c r="J40" s="429">
        <f>SUM(J35,J36,J37,J38,J39)</f>
        <v>0</v>
      </c>
      <c r="K40" s="430"/>
      <c r="L40" s="429">
        <f>SUM(L35,L36,L37,L38)</f>
        <v>0</v>
      </c>
      <c r="M40" s="469"/>
      <c r="N40" s="107" t="s">
        <v>56</v>
      </c>
      <c r="O40" s="429">
        <f>SUM(O38,O39)</f>
        <v>0</v>
      </c>
      <c r="P40" s="470"/>
      <c r="Q40" s="471">
        <f>SUM(Q38,Q39)</f>
        <v>0</v>
      </c>
      <c r="R40" s="469"/>
      <c r="S40" s="107" t="s">
        <v>56</v>
      </c>
      <c r="T40" s="473"/>
      <c r="U40" s="474"/>
      <c r="V40" s="475"/>
      <c r="W40" s="429">
        <f>SUM(W35,W36,W37,W38,W39)</f>
        <v>0</v>
      </c>
      <c r="X40" s="469"/>
      <c r="Y40" s="38" t="str">
        <f>IF(AND((J40+L40+O40+Q40+W40)&gt;0,C40=0),"PLEASE COMPLETE REASON FOR TRIP","")</f>
        <v/>
      </c>
    </row>
    <row r="41" spans="1:25" s="73" customFormat="1" ht="20.100000000000001" customHeight="1" x14ac:dyDescent="0.25">
      <c r="A41" s="573" t="s">
        <v>33</v>
      </c>
      <c r="B41" s="504"/>
      <c r="C41" s="505" t="s">
        <v>34</v>
      </c>
      <c r="D41" s="506"/>
      <c r="E41" s="507"/>
      <c r="F41" s="505" t="s">
        <v>35</v>
      </c>
      <c r="G41" s="506"/>
      <c r="H41" s="508"/>
      <c r="I41" s="100"/>
      <c r="J41" s="505" t="s">
        <v>36</v>
      </c>
      <c r="K41" s="507"/>
      <c r="L41" s="505" t="s">
        <v>37</v>
      </c>
      <c r="M41" s="508"/>
      <c r="N41" s="101"/>
      <c r="O41" s="505" t="s">
        <v>36</v>
      </c>
      <c r="P41" s="507"/>
      <c r="Q41" s="505" t="s">
        <v>38</v>
      </c>
      <c r="R41" s="508"/>
      <c r="S41" s="101"/>
      <c r="T41" s="505" t="s">
        <v>39</v>
      </c>
      <c r="U41" s="506"/>
      <c r="V41" s="507"/>
      <c r="W41" s="505" t="s">
        <v>24</v>
      </c>
      <c r="X41" s="508"/>
    </row>
    <row r="42" spans="1:25" s="73" customFormat="1" ht="20.100000000000001" customHeight="1" x14ac:dyDescent="0.25">
      <c r="A42" s="435"/>
      <c r="B42" s="436"/>
      <c r="C42" s="437"/>
      <c r="D42" s="438"/>
      <c r="E42" s="439"/>
      <c r="F42" s="437"/>
      <c r="G42" s="438"/>
      <c r="H42" s="440"/>
      <c r="I42" s="101" t="s">
        <v>40</v>
      </c>
      <c r="J42" s="441"/>
      <c r="K42" s="442"/>
      <c r="L42" s="441"/>
      <c r="M42" s="499"/>
      <c r="N42" s="101" t="s">
        <v>41</v>
      </c>
      <c r="O42" s="441"/>
      <c r="P42" s="498"/>
      <c r="Q42" s="441"/>
      <c r="R42" s="499"/>
      <c r="S42" s="102"/>
      <c r="T42" s="500"/>
      <c r="U42" s="501"/>
      <c r="V42" s="502"/>
      <c r="W42" s="441"/>
      <c r="X42" s="499"/>
      <c r="Y42" s="38" t="str">
        <f>IF(AND((J47+L47+O47+Q47+W47)&gt;0,A42=0),"PLEASE ENTER DATE FOR INCURRED EXPENSE","")</f>
        <v/>
      </c>
    </row>
    <row r="43" spans="1:25" s="73" customFormat="1" ht="20.100000000000001" customHeight="1" x14ac:dyDescent="0.25">
      <c r="A43" s="446"/>
      <c r="B43" s="447"/>
      <c r="C43" s="437"/>
      <c r="D43" s="438"/>
      <c r="E43" s="439"/>
      <c r="F43" s="437"/>
      <c r="G43" s="438"/>
      <c r="H43" s="440"/>
      <c r="I43" s="120" t="s">
        <v>95</v>
      </c>
      <c r="J43" s="519"/>
      <c r="K43" s="520"/>
      <c r="L43" s="519"/>
      <c r="M43" s="521"/>
      <c r="N43" s="101" t="s">
        <v>42</v>
      </c>
      <c r="O43" s="441"/>
      <c r="P43" s="498"/>
      <c r="Q43" s="441"/>
      <c r="R43" s="499"/>
      <c r="S43" s="102"/>
      <c r="T43" s="500"/>
      <c r="U43" s="501"/>
      <c r="V43" s="502"/>
      <c r="W43" s="441"/>
      <c r="X43" s="499"/>
    </row>
    <row r="44" spans="1:25" s="73" customFormat="1" ht="20.100000000000001" customHeight="1" x14ac:dyDescent="0.25">
      <c r="A44" s="431" t="s">
        <v>43</v>
      </c>
      <c r="B44" s="432"/>
      <c r="C44" s="433"/>
      <c r="D44" s="434"/>
      <c r="E44" s="136" t="s">
        <v>44</v>
      </c>
      <c r="F44" s="433"/>
      <c r="G44" s="434"/>
      <c r="H44" s="137" t="s">
        <v>44</v>
      </c>
      <c r="I44" s="543"/>
      <c r="J44" s="496"/>
      <c r="K44" s="496"/>
      <c r="L44" s="496"/>
      <c r="M44" s="497"/>
      <c r="N44" s="101" t="s">
        <v>45</v>
      </c>
      <c r="O44" s="441"/>
      <c r="P44" s="498"/>
      <c r="Q44" s="441"/>
      <c r="R44" s="499"/>
      <c r="S44" s="102"/>
      <c r="T44" s="500"/>
      <c r="U44" s="501"/>
      <c r="V44" s="502"/>
      <c r="W44" s="441"/>
      <c r="X44" s="499"/>
      <c r="Y44" s="32"/>
    </row>
    <row r="45" spans="1:25" s="73" customFormat="1" ht="21" customHeight="1" x14ac:dyDescent="0.25">
      <c r="A45" s="418" t="s">
        <v>46</v>
      </c>
      <c r="B45" s="419"/>
      <c r="C45" s="420"/>
      <c r="D45" s="421"/>
      <c r="E45" s="135" t="s">
        <v>47</v>
      </c>
      <c r="F45" s="420"/>
      <c r="G45" s="421"/>
      <c r="H45" s="137" t="s">
        <v>47</v>
      </c>
      <c r="I45" s="494"/>
      <c r="J45" s="495"/>
      <c r="K45" s="495"/>
      <c r="L45" s="496"/>
      <c r="M45" s="497"/>
      <c r="N45" s="103" t="s">
        <v>59</v>
      </c>
      <c r="O45" s="422">
        <f>SUM(O42:P44)</f>
        <v>0</v>
      </c>
      <c r="P45" s="479"/>
      <c r="Q45" s="422">
        <f>SUM(Q42:Q44)</f>
        <v>0</v>
      </c>
      <c r="R45" s="479"/>
      <c r="S45" s="104"/>
      <c r="T45" s="480"/>
      <c r="U45" s="481"/>
      <c r="V45" s="482"/>
      <c r="W45" s="483"/>
      <c r="X45" s="484"/>
      <c r="Y45" s="32" t="s">
        <v>223</v>
      </c>
    </row>
    <row r="46" spans="1:25" s="73" customFormat="1" ht="20.100000000000001" customHeight="1" x14ac:dyDescent="0.25">
      <c r="A46" s="443" t="s">
        <v>58</v>
      </c>
      <c r="B46" s="444"/>
      <c r="C46" s="444"/>
      <c r="D46" s="444"/>
      <c r="E46" s="445"/>
      <c r="F46" s="510"/>
      <c r="G46" s="510"/>
      <c r="H46" s="511"/>
      <c r="I46" s="105" t="s">
        <v>96</v>
      </c>
      <c r="J46" s="422" t="b">
        <f>IF('Page 1'!$Y$13=TRUE,F46*Lookups!$H$4,IF('Page 1'!$Z$13=TRUE,(F46*Lookups!$H$2)))</f>
        <v>0</v>
      </c>
      <c r="K46" s="423">
        <f t="shared" ref="K46" si="4">IF(J46&lt;101,J46*0.545,IF(J46&gt;100,(J46*0.33)))</f>
        <v>0</v>
      </c>
      <c r="L46" s="485"/>
      <c r="M46" s="486"/>
      <c r="N46" s="106" t="s">
        <v>48</v>
      </c>
      <c r="O46" s="483"/>
      <c r="P46" s="487"/>
      <c r="Q46" s="483"/>
      <c r="R46" s="484"/>
      <c r="S46" s="104"/>
      <c r="T46" s="488"/>
      <c r="U46" s="489"/>
      <c r="V46" s="490"/>
      <c r="W46" s="483"/>
      <c r="X46" s="484"/>
      <c r="Y46" s="32" t="s">
        <v>223</v>
      </c>
    </row>
    <row r="47" spans="1:25" s="73" customFormat="1" ht="21.9" customHeight="1" thickBot="1" x14ac:dyDescent="0.3">
      <c r="A47" s="424" t="s">
        <v>49</v>
      </c>
      <c r="B47" s="509"/>
      <c r="C47" s="426"/>
      <c r="D47" s="427"/>
      <c r="E47" s="427"/>
      <c r="F47" s="427"/>
      <c r="G47" s="427"/>
      <c r="H47" s="428"/>
      <c r="I47" s="107" t="s">
        <v>56</v>
      </c>
      <c r="J47" s="429">
        <f>SUM(J42,J43,J44,J45,J46)</f>
        <v>0</v>
      </c>
      <c r="K47" s="430"/>
      <c r="L47" s="429">
        <f>SUM(L42,L43,L44,L45)</f>
        <v>0</v>
      </c>
      <c r="M47" s="469"/>
      <c r="N47" s="107" t="s">
        <v>56</v>
      </c>
      <c r="O47" s="429">
        <f>SUM(O45,O46)</f>
        <v>0</v>
      </c>
      <c r="P47" s="470"/>
      <c r="Q47" s="471">
        <f>SUM(Q45,Q46)</f>
        <v>0</v>
      </c>
      <c r="R47" s="469"/>
      <c r="S47" s="107" t="s">
        <v>56</v>
      </c>
      <c r="T47" s="473"/>
      <c r="U47" s="474"/>
      <c r="V47" s="475"/>
      <c r="W47" s="429">
        <f>SUM(W42,W43,W44,W45,W46)</f>
        <v>0</v>
      </c>
      <c r="X47" s="469"/>
      <c r="Y47" s="38" t="str">
        <f>IF(AND((J47+L47+O47+Q47+W47)&gt;0,C47=0),"PLEASE COMPLETE REASON FOR TRIP","")</f>
        <v/>
      </c>
    </row>
    <row r="48" spans="1:25" s="83" customFormat="1" ht="24" customHeight="1" x14ac:dyDescent="0.3">
      <c r="A48" s="184" t="s">
        <v>214</v>
      </c>
      <c r="I48" s="108" t="s">
        <v>40</v>
      </c>
      <c r="J48" s="563">
        <f>SUM(J9,J14,J21,J28,J35,J42)</f>
        <v>0</v>
      </c>
      <c r="K48" s="564"/>
      <c r="L48" s="563">
        <f>SUM(L9,L14,L21,L28,L35,L42)</f>
        <v>0</v>
      </c>
      <c r="M48" s="564"/>
      <c r="N48" s="109" t="s">
        <v>59</v>
      </c>
      <c r="O48" s="563">
        <f>SUM(O38,O31,O24,O17,O11,O45)</f>
        <v>0</v>
      </c>
      <c r="P48" s="564"/>
      <c r="Q48" s="563">
        <f>SUM(Q38,Q31,Q24,Q17,Q11,Q45)</f>
        <v>0</v>
      </c>
      <c r="R48" s="564"/>
      <c r="S48" s="109" t="s">
        <v>53</v>
      </c>
      <c r="T48" s="565"/>
      <c r="U48" s="565"/>
      <c r="V48" s="566"/>
      <c r="W48" s="563">
        <f>SUM(W40,W33,W26,W19,W47)</f>
        <v>0</v>
      </c>
      <c r="X48" s="567"/>
    </row>
    <row r="49" spans="1:24" s="83" customFormat="1" ht="24" customHeight="1" thickBot="1" x14ac:dyDescent="0.35">
      <c r="A49" s="184" t="s">
        <v>215</v>
      </c>
      <c r="I49" s="110" t="s">
        <v>95</v>
      </c>
      <c r="J49" s="570">
        <f>SUM(J10,J15,J22,J29,J36,J43)</f>
        <v>0</v>
      </c>
      <c r="K49" s="571"/>
      <c r="L49" s="570">
        <f>SUM(L10,L15,L22,L29,L36,L43)</f>
        <v>0</v>
      </c>
      <c r="M49" s="571"/>
      <c r="N49" s="111" t="s">
        <v>60</v>
      </c>
      <c r="O49" s="570">
        <f>SUM(O39,O32,O25,O18,O12,O46)</f>
        <v>0</v>
      </c>
      <c r="P49" s="571"/>
      <c r="Q49" s="570">
        <f>SUM(Q39,Q32,Q25,Q18,Q12,Q46)</f>
        <v>0</v>
      </c>
      <c r="R49" s="571"/>
      <c r="S49" s="112" t="s">
        <v>50</v>
      </c>
      <c r="T49" s="474"/>
      <c r="U49" s="474"/>
      <c r="V49" s="475"/>
      <c r="W49" s="568">
        <f>SUM(W12,W48)</f>
        <v>0</v>
      </c>
      <c r="X49" s="569"/>
    </row>
    <row r="50" spans="1:24" s="83" customFormat="1" ht="24" customHeight="1" x14ac:dyDescent="0.25">
      <c r="A50" s="114"/>
      <c r="B50" s="114"/>
      <c r="G50" s="113"/>
      <c r="H50" s="113"/>
      <c r="I50" s="461"/>
      <c r="J50" s="462"/>
      <c r="K50" s="462"/>
      <c r="L50" s="492"/>
      <c r="M50" s="493"/>
      <c r="N50" s="111" t="s">
        <v>53</v>
      </c>
      <c r="O50" s="570">
        <f>SUM(O48:P49)</f>
        <v>0</v>
      </c>
      <c r="P50" s="571"/>
      <c r="Q50" s="570">
        <f>SUM(Q48:R49)</f>
        <v>0</v>
      </c>
      <c r="R50" s="572"/>
      <c r="S50" s="15"/>
      <c r="T50" s="15"/>
      <c r="U50" s="15"/>
      <c r="V50" s="15"/>
      <c r="W50" s="15"/>
      <c r="X50" s="15"/>
    </row>
    <row r="51" spans="1:24" s="83" customFormat="1" ht="24" customHeight="1" thickBot="1" x14ac:dyDescent="0.35">
      <c r="A51" s="118"/>
      <c r="B51" s="118"/>
      <c r="C51" s="118"/>
      <c r="D51" s="118"/>
      <c r="E51" s="118"/>
      <c r="F51" s="118"/>
      <c r="I51" s="115" t="s">
        <v>96</v>
      </c>
      <c r="J51" s="570">
        <f>SUM(J12,J18,J25,J32,J39,J46)</f>
        <v>0</v>
      </c>
      <c r="K51" s="571"/>
      <c r="L51" s="457">
        <f>SUM(F46+F39+F32+F25+F18+L12)</f>
        <v>0</v>
      </c>
      <c r="M51" s="458"/>
      <c r="N51" s="116" t="s">
        <v>55</v>
      </c>
      <c r="O51" s="448">
        <f>SUM(O50)</f>
        <v>0</v>
      </c>
      <c r="P51" s="449"/>
      <c r="Q51" s="448">
        <f>SUM(Q50)</f>
        <v>0</v>
      </c>
      <c r="R51" s="450"/>
      <c r="S51" s="15"/>
      <c r="T51" s="15"/>
      <c r="U51" s="15"/>
      <c r="V51" s="15"/>
      <c r="W51" s="15"/>
      <c r="X51" s="15"/>
    </row>
    <row r="52" spans="1:24" s="83" customFormat="1" ht="24" customHeight="1" x14ac:dyDescent="0.25">
      <c r="A52" s="118"/>
      <c r="B52" s="118"/>
      <c r="C52" s="118"/>
      <c r="D52" s="118"/>
      <c r="E52" s="118"/>
      <c r="F52" s="118"/>
      <c r="I52" s="111" t="s">
        <v>53</v>
      </c>
      <c r="J52" s="570">
        <f>SUM(J48+J49+J50+J51)</f>
        <v>0</v>
      </c>
      <c r="K52" s="571"/>
      <c r="L52" s="570">
        <f>SUM(L48,L49,L50)</f>
        <v>0</v>
      </c>
      <c r="M52" s="572"/>
      <c r="N52" s="117"/>
      <c r="O52" s="15"/>
      <c r="P52" s="15"/>
      <c r="Q52" s="15"/>
      <c r="R52" s="15"/>
      <c r="S52" s="15"/>
      <c r="T52" s="15"/>
      <c r="U52" s="15"/>
      <c r="V52" s="15"/>
      <c r="W52" s="15"/>
      <c r="X52" s="15"/>
    </row>
    <row r="53" spans="1:24" s="83" customFormat="1" ht="24" customHeight="1" thickBot="1" x14ac:dyDescent="0.3">
      <c r="A53" s="15"/>
      <c r="B53" s="15"/>
      <c r="C53" s="15"/>
      <c r="D53" s="15"/>
      <c r="E53" s="15"/>
      <c r="F53" s="15"/>
      <c r="I53" s="116" t="s">
        <v>55</v>
      </c>
      <c r="J53" s="448">
        <f>SUM(J52)</f>
        <v>0</v>
      </c>
      <c r="K53" s="449"/>
      <c r="L53" s="448">
        <f>SUM(L52)</f>
        <v>0</v>
      </c>
      <c r="M53" s="450"/>
      <c r="N53" s="117"/>
      <c r="O53" s="15"/>
      <c r="P53" s="15"/>
      <c r="Q53" s="15"/>
      <c r="R53" s="15"/>
      <c r="S53" s="15"/>
      <c r="T53" s="15"/>
      <c r="U53" s="15"/>
      <c r="V53" s="15"/>
      <c r="W53" s="15"/>
      <c r="X53" s="15"/>
    </row>
    <row r="54" spans="1:24" ht="18" customHeight="1" x14ac:dyDescent="0.25">
      <c r="G54" s="118"/>
      <c r="H54" s="118"/>
      <c r="I54" s="119"/>
      <c r="J54" s="118"/>
      <c r="N54" s="117"/>
    </row>
    <row r="55" spans="1:24" ht="18" customHeight="1" x14ac:dyDescent="0.25">
      <c r="G55" s="118"/>
      <c r="H55" s="118"/>
      <c r="I55" s="118"/>
      <c r="J55" s="118"/>
    </row>
    <row r="56" spans="1:24" ht="18" customHeight="1" x14ac:dyDescent="0.25"/>
    <row r="57" spans="1:24" ht="18" customHeight="1" x14ac:dyDescent="0.25"/>
    <row r="58" spans="1:24" ht="18" customHeight="1" x14ac:dyDescent="0.25"/>
    <row r="59" spans="1:24" ht="18" customHeight="1" x14ac:dyDescent="0.25"/>
    <row r="60" spans="1:24" ht="18" customHeight="1" x14ac:dyDescent="0.25"/>
    <row r="61" spans="1:24" ht="18" customHeight="1" x14ac:dyDescent="0.25"/>
    <row r="62" spans="1:24" ht="18" customHeight="1" x14ac:dyDescent="0.25"/>
    <row r="63" spans="1:24" ht="18" customHeight="1" x14ac:dyDescent="0.25"/>
    <row r="64" spans="1:2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4" ht="18" customHeight="1" x14ac:dyDescent="0.25"/>
    <row r="75" ht="18" customHeight="1" x14ac:dyDescent="0.25"/>
    <row r="80" ht="18" customHeight="1" x14ac:dyDescent="0.25"/>
    <row r="81" ht="18" customHeight="1" x14ac:dyDescent="0.25"/>
    <row r="82" ht="18" customHeight="1" x14ac:dyDescent="0.25"/>
  </sheetData>
  <sheetProtection algorithmName="SHA-512" hashValue="6dav3k9WWNG2ztVF9KZSyT48GCrn6YajUV4MLRe1VmAjEPcbQsQyn4XsDCAo5ZRBORImiBU92YX6d7Q+hq7TRg==" saltValue="awya/8V4Y97/azb/tIeCdA==" spinCount="100000" sheet="1" objects="1" scenarios="1"/>
  <mergeCells count="347">
    <mergeCell ref="J53:K53"/>
    <mergeCell ref="L53:M53"/>
    <mergeCell ref="W48:X48"/>
    <mergeCell ref="T49:V49"/>
    <mergeCell ref="W49:X49"/>
    <mergeCell ref="O50:P50"/>
    <mergeCell ref="Q50:R50"/>
    <mergeCell ref="J52:K52"/>
    <mergeCell ref="L52:M52"/>
    <mergeCell ref="J51:K51"/>
    <mergeCell ref="L51:M51"/>
    <mergeCell ref="O51:P51"/>
    <mergeCell ref="Q51:R51"/>
    <mergeCell ref="O48:P48"/>
    <mergeCell ref="Q48:R48"/>
    <mergeCell ref="J49:K49"/>
    <mergeCell ref="L49:M49"/>
    <mergeCell ref="O49:P49"/>
    <mergeCell ref="Q49:R49"/>
    <mergeCell ref="J48:K48"/>
    <mergeCell ref="L48:M48"/>
    <mergeCell ref="T48:V48"/>
    <mergeCell ref="I50:M50"/>
    <mergeCell ref="A47:B47"/>
    <mergeCell ref="J47:K47"/>
    <mergeCell ref="L47:M47"/>
    <mergeCell ref="O47:P47"/>
    <mergeCell ref="Q47:R47"/>
    <mergeCell ref="T47:V47"/>
    <mergeCell ref="W46:X46"/>
    <mergeCell ref="C47:H47"/>
    <mergeCell ref="W47:X47"/>
    <mergeCell ref="Q46:R46"/>
    <mergeCell ref="T46:V46"/>
    <mergeCell ref="W43:X43"/>
    <mergeCell ref="O44:P44"/>
    <mergeCell ref="Q44:R44"/>
    <mergeCell ref="A45:B45"/>
    <mergeCell ref="O45:P45"/>
    <mergeCell ref="Q45:R45"/>
    <mergeCell ref="T45:V45"/>
    <mergeCell ref="W45:X45"/>
    <mergeCell ref="A43:B43"/>
    <mergeCell ref="C43:E43"/>
    <mergeCell ref="F43:H43"/>
    <mergeCell ref="J43:K43"/>
    <mergeCell ref="L43:M43"/>
    <mergeCell ref="O43:P43"/>
    <mergeCell ref="Q43:R43"/>
    <mergeCell ref="T43:V43"/>
    <mergeCell ref="I44:M45"/>
    <mergeCell ref="W42:X42"/>
    <mergeCell ref="W36:X36"/>
    <mergeCell ref="C37:D37"/>
    <mergeCell ref="F37:G37"/>
    <mergeCell ref="Q37:R37"/>
    <mergeCell ref="T37:V37"/>
    <mergeCell ref="A42:B42"/>
    <mergeCell ref="J42:K42"/>
    <mergeCell ref="L42:M42"/>
    <mergeCell ref="O42:P42"/>
    <mergeCell ref="Q42:R42"/>
    <mergeCell ref="J41:K41"/>
    <mergeCell ref="L41:M41"/>
    <mergeCell ref="O41:P41"/>
    <mergeCell ref="Q41:R41"/>
    <mergeCell ref="A41:B41"/>
    <mergeCell ref="T38:V38"/>
    <mergeCell ref="W40:X40"/>
    <mergeCell ref="A37:B37"/>
    <mergeCell ref="O37:P37"/>
    <mergeCell ref="T41:V41"/>
    <mergeCell ref="O38:P38"/>
    <mergeCell ref="Q38:R38"/>
    <mergeCell ref="J39:K39"/>
    <mergeCell ref="L39:M39"/>
    <mergeCell ref="O39:P39"/>
    <mergeCell ref="Q39:R39"/>
    <mergeCell ref="A38:B38"/>
    <mergeCell ref="C38:D38"/>
    <mergeCell ref="T42:V42"/>
    <mergeCell ref="F38:G38"/>
    <mergeCell ref="C33:H33"/>
    <mergeCell ref="A34:B34"/>
    <mergeCell ref="C34:E34"/>
    <mergeCell ref="F34:H34"/>
    <mergeCell ref="J34:K34"/>
    <mergeCell ref="Q33:R33"/>
    <mergeCell ref="I37:M38"/>
    <mergeCell ref="L36:M36"/>
    <mergeCell ref="O36:P36"/>
    <mergeCell ref="Q36:R36"/>
    <mergeCell ref="T36:V36"/>
    <mergeCell ref="L34:M34"/>
    <mergeCell ref="T34:V34"/>
    <mergeCell ref="A35:B35"/>
    <mergeCell ref="C35:E35"/>
    <mergeCell ref="F35:H35"/>
    <mergeCell ref="J35:K35"/>
    <mergeCell ref="W41:X41"/>
    <mergeCell ref="T39:V39"/>
    <mergeCell ref="W39:X39"/>
    <mergeCell ref="W35:X35"/>
    <mergeCell ref="A33:B33"/>
    <mergeCell ref="J33:K33"/>
    <mergeCell ref="L33:M33"/>
    <mergeCell ref="O33:P33"/>
    <mergeCell ref="W34:X34"/>
    <mergeCell ref="A40:B40"/>
    <mergeCell ref="J40:K40"/>
    <mergeCell ref="L40:M40"/>
    <mergeCell ref="O40:P40"/>
    <mergeCell ref="Q40:R40"/>
    <mergeCell ref="T40:V40"/>
    <mergeCell ref="W37:X37"/>
    <mergeCell ref="T33:V33"/>
    <mergeCell ref="W33:X33"/>
    <mergeCell ref="O34:P34"/>
    <mergeCell ref="Q34:R34"/>
    <mergeCell ref="A36:B36"/>
    <mergeCell ref="C36:E36"/>
    <mergeCell ref="F36:H36"/>
    <mergeCell ref="J36:K36"/>
    <mergeCell ref="L35:M35"/>
    <mergeCell ref="O35:P35"/>
    <mergeCell ref="Q35:R35"/>
    <mergeCell ref="T35:V35"/>
    <mergeCell ref="T32:V32"/>
    <mergeCell ref="W32:X32"/>
    <mergeCell ref="O30:P30"/>
    <mergeCell ref="Q30:R30"/>
    <mergeCell ref="T30:V30"/>
    <mergeCell ref="W27:X27"/>
    <mergeCell ref="O28:P28"/>
    <mergeCell ref="Q28:R28"/>
    <mergeCell ref="T28:V28"/>
    <mergeCell ref="W30:X30"/>
    <mergeCell ref="W28:X28"/>
    <mergeCell ref="O32:P32"/>
    <mergeCell ref="Q32:R32"/>
    <mergeCell ref="W31:X31"/>
    <mergeCell ref="O31:P31"/>
    <mergeCell ref="Q31:R31"/>
    <mergeCell ref="T31:V31"/>
    <mergeCell ref="Q27:R27"/>
    <mergeCell ref="T27:V27"/>
    <mergeCell ref="W26:X26"/>
    <mergeCell ref="O24:P24"/>
    <mergeCell ref="Q24:R24"/>
    <mergeCell ref="F25:H25"/>
    <mergeCell ref="A29:B29"/>
    <mergeCell ref="J29:K29"/>
    <mergeCell ref="L29:M29"/>
    <mergeCell ref="O29:P29"/>
    <mergeCell ref="Q29:R29"/>
    <mergeCell ref="A28:B28"/>
    <mergeCell ref="C28:E28"/>
    <mergeCell ref="F28:H28"/>
    <mergeCell ref="J28:K28"/>
    <mergeCell ref="L28:M28"/>
    <mergeCell ref="C29:E29"/>
    <mergeCell ref="F29:H29"/>
    <mergeCell ref="T29:V29"/>
    <mergeCell ref="W29:X29"/>
    <mergeCell ref="A27:B27"/>
    <mergeCell ref="C27:E27"/>
    <mergeCell ref="F27:H27"/>
    <mergeCell ref="J27:K27"/>
    <mergeCell ref="L27:M27"/>
    <mergeCell ref="O27:P27"/>
    <mergeCell ref="A26:B26"/>
    <mergeCell ref="C26:H26"/>
    <mergeCell ref="J26:K26"/>
    <mergeCell ref="L26:M26"/>
    <mergeCell ref="O26:P26"/>
    <mergeCell ref="Q26:R26"/>
    <mergeCell ref="T26:V26"/>
    <mergeCell ref="J25:K25"/>
    <mergeCell ref="L25:M25"/>
    <mergeCell ref="O25:P25"/>
    <mergeCell ref="Q25:R25"/>
    <mergeCell ref="A24:B24"/>
    <mergeCell ref="C24:D24"/>
    <mergeCell ref="F24:G24"/>
    <mergeCell ref="T24:V24"/>
    <mergeCell ref="W24:X24"/>
    <mergeCell ref="A25:E25"/>
    <mergeCell ref="T25:V25"/>
    <mergeCell ref="W25:X25"/>
    <mergeCell ref="T22:V22"/>
    <mergeCell ref="W22:X22"/>
    <mergeCell ref="A23:B23"/>
    <mergeCell ref="O23:P23"/>
    <mergeCell ref="Q23:R23"/>
    <mergeCell ref="T23:V23"/>
    <mergeCell ref="A22:B22"/>
    <mergeCell ref="J22:K22"/>
    <mergeCell ref="L22:M22"/>
    <mergeCell ref="O22:P22"/>
    <mergeCell ref="Q22:R22"/>
    <mergeCell ref="C22:E22"/>
    <mergeCell ref="F22:H22"/>
    <mergeCell ref="C23:D23"/>
    <mergeCell ref="F23:G23"/>
    <mergeCell ref="W23:X23"/>
    <mergeCell ref="I23:M24"/>
    <mergeCell ref="W20:X20"/>
    <mergeCell ref="J21:K21"/>
    <mergeCell ref="L21:M21"/>
    <mergeCell ref="O21:P21"/>
    <mergeCell ref="Q21:R21"/>
    <mergeCell ref="T21:V21"/>
    <mergeCell ref="W21:X21"/>
    <mergeCell ref="F21:H21"/>
    <mergeCell ref="A21:B21"/>
    <mergeCell ref="C21:E21"/>
    <mergeCell ref="T15:V15"/>
    <mergeCell ref="W15:X15"/>
    <mergeCell ref="A17:B17"/>
    <mergeCell ref="O17:P17"/>
    <mergeCell ref="Q17:R17"/>
    <mergeCell ref="T17:V17"/>
    <mergeCell ref="W17:X17"/>
    <mergeCell ref="Q16:R16"/>
    <mergeCell ref="T16:V16"/>
    <mergeCell ref="W16:X16"/>
    <mergeCell ref="C17:D17"/>
    <mergeCell ref="F17:G17"/>
    <mergeCell ref="A16:B16"/>
    <mergeCell ref="C16:D16"/>
    <mergeCell ref="F16:G16"/>
    <mergeCell ref="O16:P16"/>
    <mergeCell ref="I16:M17"/>
    <mergeCell ref="A18:E18"/>
    <mergeCell ref="F18:H18"/>
    <mergeCell ref="J18:K18"/>
    <mergeCell ref="L18:M18"/>
    <mergeCell ref="T18:V18"/>
    <mergeCell ref="Q14:R14"/>
    <mergeCell ref="A15:B15"/>
    <mergeCell ref="C15:E15"/>
    <mergeCell ref="F15:H15"/>
    <mergeCell ref="J15:K15"/>
    <mergeCell ref="L15:M15"/>
    <mergeCell ref="A13:B13"/>
    <mergeCell ref="C13:E13"/>
    <mergeCell ref="F13:H13"/>
    <mergeCell ref="J13:K13"/>
    <mergeCell ref="L13:M13"/>
    <mergeCell ref="O13:P13"/>
    <mergeCell ref="O15:P15"/>
    <mergeCell ref="Q15:R15"/>
    <mergeCell ref="W18:X18"/>
    <mergeCell ref="C19:H19"/>
    <mergeCell ref="C20:E20"/>
    <mergeCell ref="F20:H20"/>
    <mergeCell ref="O18:P18"/>
    <mergeCell ref="Q18:R18"/>
    <mergeCell ref="A19:B19"/>
    <mergeCell ref="J19:K19"/>
    <mergeCell ref="L19:M19"/>
    <mergeCell ref="O19:P19"/>
    <mergeCell ref="Q19:R19"/>
    <mergeCell ref="T19:V19"/>
    <mergeCell ref="W19:X19"/>
    <mergeCell ref="A20:B20"/>
    <mergeCell ref="J20:K20"/>
    <mergeCell ref="L20:M20"/>
    <mergeCell ref="O20:P20"/>
    <mergeCell ref="Q20:R20"/>
    <mergeCell ref="T20:V20"/>
    <mergeCell ref="N7:R7"/>
    <mergeCell ref="S7:X7"/>
    <mergeCell ref="A8:B8"/>
    <mergeCell ref="C8:E8"/>
    <mergeCell ref="F8:H8"/>
    <mergeCell ref="J8:K8"/>
    <mergeCell ref="L8:M8"/>
    <mergeCell ref="O8:P8"/>
    <mergeCell ref="C9:H12"/>
    <mergeCell ref="J9:K9"/>
    <mergeCell ref="L9:M9"/>
    <mergeCell ref="J10:K10"/>
    <mergeCell ref="L10:M10"/>
    <mergeCell ref="J11:K11"/>
    <mergeCell ref="L11:M11"/>
    <mergeCell ref="C7:H7"/>
    <mergeCell ref="I7:M7"/>
    <mergeCell ref="O11:P11"/>
    <mergeCell ref="L12:M12"/>
    <mergeCell ref="A1:X1"/>
    <mergeCell ref="A2:X2"/>
    <mergeCell ref="A7:B7"/>
    <mergeCell ref="E4:L4"/>
    <mergeCell ref="S4:X4"/>
    <mergeCell ref="A14:B14"/>
    <mergeCell ref="C14:E14"/>
    <mergeCell ref="F14:H14"/>
    <mergeCell ref="J14:K14"/>
    <mergeCell ref="L14:M14"/>
    <mergeCell ref="T14:V14"/>
    <mergeCell ref="W14:X14"/>
    <mergeCell ref="Q11:R11"/>
    <mergeCell ref="J12:K12"/>
    <mergeCell ref="O12:P12"/>
    <mergeCell ref="Q12:R12"/>
    <mergeCell ref="W12:X12"/>
    <mergeCell ref="Q8:R8"/>
    <mergeCell ref="T8:V8"/>
    <mergeCell ref="W8:X8"/>
    <mergeCell ref="Q13:R13"/>
    <mergeCell ref="T13:V13"/>
    <mergeCell ref="W13:X13"/>
    <mergeCell ref="O14:P14"/>
    <mergeCell ref="F30:G30"/>
    <mergeCell ref="C31:D31"/>
    <mergeCell ref="F31:G31"/>
    <mergeCell ref="A32:E32"/>
    <mergeCell ref="F32:H32"/>
    <mergeCell ref="J32:K32"/>
    <mergeCell ref="L32:M32"/>
    <mergeCell ref="A31:B31"/>
    <mergeCell ref="I30:M31"/>
    <mergeCell ref="C5:F5"/>
    <mergeCell ref="H5:J5"/>
    <mergeCell ref="W38:X38"/>
    <mergeCell ref="A39:E39"/>
    <mergeCell ref="F39:H39"/>
    <mergeCell ref="C40:H40"/>
    <mergeCell ref="J46:K46"/>
    <mergeCell ref="L46:M46"/>
    <mergeCell ref="O46:P46"/>
    <mergeCell ref="C41:E41"/>
    <mergeCell ref="F41:H41"/>
    <mergeCell ref="C42:E42"/>
    <mergeCell ref="F42:H42"/>
    <mergeCell ref="A44:B44"/>
    <mergeCell ref="C44:D44"/>
    <mergeCell ref="F44:G44"/>
    <mergeCell ref="T44:V44"/>
    <mergeCell ref="W44:X44"/>
    <mergeCell ref="C45:D45"/>
    <mergeCell ref="F45:G45"/>
    <mergeCell ref="A46:E46"/>
    <mergeCell ref="F46:H46"/>
    <mergeCell ref="A30:B30"/>
    <mergeCell ref="C30:D30"/>
  </mergeCells>
  <conditionalFormatting sqref="A14:B14">
    <cfRule type="expression" dxfId="99" priority="9">
      <formula>$Y14 ="PLEASE ENTER DATE FOR INCURRED EXPENSE"</formula>
    </cfRule>
  </conditionalFormatting>
  <conditionalFormatting sqref="A21:B21">
    <cfRule type="expression" dxfId="98" priority="10">
      <formula>$Y21 ="PLEASE ENTER DATE FOR INCURRED EXPENSE"</formula>
    </cfRule>
  </conditionalFormatting>
  <conditionalFormatting sqref="A28:B28">
    <cfRule type="expression" dxfId="97" priority="11">
      <formula>$Y28 ="PLEASE ENTER DATE FOR INCURRED EXPENSE"</formula>
    </cfRule>
  </conditionalFormatting>
  <conditionalFormatting sqref="A35:B35">
    <cfRule type="expression" dxfId="96" priority="13">
      <formula>$Y35 ="PLEASE ENTER DATE FOR INCURRED EXPENSE"</formula>
    </cfRule>
  </conditionalFormatting>
  <conditionalFormatting sqref="A42:B42">
    <cfRule type="expression" dxfId="95" priority="12">
      <formula>$Y42 ="PLEASE ENTER DATE FOR INCURRED EXPENSE"</formula>
    </cfRule>
  </conditionalFormatting>
  <conditionalFormatting sqref="C19:H19">
    <cfRule type="expression" dxfId="94" priority="7">
      <formula>$Y14="PLEASE ENTER DATE FOR INCURRED EXPENSE"</formula>
    </cfRule>
    <cfRule type="expression" dxfId="93" priority="8">
      <formula>$Y19 ="PLEASE COMPLETE REASON FOR TRIP"</formula>
    </cfRule>
  </conditionalFormatting>
  <conditionalFormatting sqref="C26:H26">
    <cfRule type="expression" dxfId="92" priority="26">
      <formula>$Y21="PLEASE ENTER DATE FOR INCURRED EXPENSE"</formula>
    </cfRule>
    <cfRule type="expression" dxfId="91" priority="27">
      <formula>$Y26 ="PLEASE COMPLETE REASON FOR TRIP"</formula>
    </cfRule>
  </conditionalFormatting>
  <conditionalFormatting sqref="C33:H33">
    <cfRule type="expression" dxfId="90" priority="5">
      <formula>$Y28="PLEASE ENTER DATE FOR INCURRED EXPENSE"</formula>
    </cfRule>
    <cfRule type="expression" dxfId="89" priority="6">
      <formula>$Y33 ="PLEASE COMPLETE REASON FOR TRIP"</formula>
    </cfRule>
  </conditionalFormatting>
  <conditionalFormatting sqref="C40:H40">
    <cfRule type="expression" dxfId="88" priority="3">
      <formula>$Y35="PLEASE ENTER DATE FOR INCURRED EXPENSE"</formula>
    </cfRule>
    <cfRule type="expression" dxfId="87" priority="4">
      <formula>$Y40 ="PLEASE COMPLETE REASON FOR TRIP"</formula>
    </cfRule>
  </conditionalFormatting>
  <conditionalFormatting sqref="C47:H47">
    <cfRule type="expression" dxfId="86" priority="1">
      <formula>$Y42="PLEASE ENTER DATE FOR INCURRED EXPENSE"</formula>
    </cfRule>
    <cfRule type="expression" dxfId="85" priority="2">
      <formula>$Y47 ="PLEASE COMPLETE REASON FOR TRIP"</formula>
    </cfRule>
  </conditionalFormatting>
  <conditionalFormatting sqref="J18:K18">
    <cfRule type="cellIs" dxfId="84" priority="34" operator="equal">
      <formula>FALSE</formula>
    </cfRule>
  </conditionalFormatting>
  <conditionalFormatting sqref="J25:K25">
    <cfRule type="cellIs" dxfId="83" priority="33" operator="equal">
      <formula>FALSE</formula>
    </cfRule>
  </conditionalFormatting>
  <conditionalFormatting sqref="J32:K32">
    <cfRule type="cellIs" dxfId="82" priority="32" operator="equal">
      <formula>FALSE</formula>
    </cfRule>
  </conditionalFormatting>
  <conditionalFormatting sqref="J39:K39">
    <cfRule type="cellIs" dxfId="81" priority="31" operator="equal">
      <formula>FALSE</formula>
    </cfRule>
  </conditionalFormatting>
  <conditionalFormatting sqref="J46:K46">
    <cfRule type="cellIs" dxfId="80" priority="30" operator="equal">
      <formula>FALSE</formula>
    </cfRule>
  </conditionalFormatting>
  <dataValidations xWindow="955" yWindow="587" count="4">
    <dataValidation allowBlank="1" showInputMessage="1" showErrorMessage="1" prompt="Time must be entered in h:mm format." sqref="C30:C31 D30 D16 F23:G24 C23:C24 F16:G17 C16:C17 D23 F30:G31 C37:C38 D37 F37:G38 C44:C45 D44 F44:G45" xr:uid="{00000000-0002-0000-0300-000001000000}"/>
    <dataValidation type="list" allowBlank="1" showInputMessage="1" showErrorMessage="1" sqref="H30:H31 E30:E31 H16:H17 H23:H24 E23:E24 E16:E17 H37:H38 E37:E38 H44:H45 E44:E45" xr:uid="{00000000-0002-0000-0300-000002000000}">
      <formula1>"a.m., p.m."</formula1>
    </dataValidation>
    <dataValidation type="date" operator="greaterThanOrEqual" allowBlank="1" showInputMessage="1" showErrorMessage="1" prompt="Travel begin date -mm/dd/yy" sqref="C5" xr:uid="{00000000-0002-0000-0300-00000D000000}">
      <formula1>36892</formula1>
    </dataValidation>
    <dataValidation type="date" operator="greaterThanOrEqual" allowBlank="1" showInputMessage="1" showErrorMessage="1" prompt="Travel end date -mm/dd/yy" sqref="G5:H5" xr:uid="{00000000-0002-0000-0300-00000E000000}">
      <formula1>36892</formula1>
    </dataValidation>
  </dataValidations>
  <printOptions horizontalCentered="1"/>
  <pageMargins left="0.2" right="0.2" top="0.2" bottom="0.2" header="0.05" footer="0.05"/>
  <pageSetup scale="74" orientation="portrait" r:id="rId1"/>
  <headerFooter>
    <oddFooter>&amp;R&amp;A</oddFooter>
  </headerFooter>
  <extLst>
    <ext xmlns:x14="http://schemas.microsoft.com/office/spreadsheetml/2009/9/main" uri="{CCE6A557-97BC-4b89-ADB6-D9C93CAAB3DF}">
      <x14:dataValidations xmlns:xm="http://schemas.microsoft.com/office/excel/2006/main" xWindow="955" yWindow="587" count="7">
        <x14:dataValidation type="list" allowBlank="1" showErrorMessage="1" prompt="You MUST include travel times in order to claim meals." xr:uid="{E915F486-B03B-4799-B288-D1E2A202B91C}">
          <x14:formula1>
            <xm:f>Lookups!$E$4</xm:f>
          </x14:formula1>
          <xm:sqref>Q16:R16 Q23:R23 Q30:R30 Q37:R37 Q44:R44</xm:sqref>
        </x14:dataValidation>
        <x14:dataValidation type="list" allowBlank="1" showErrorMessage="1" xr:uid="{D1A2268A-CF86-4E71-B77B-B4E15E907CC9}">
          <x14:formula1>
            <xm:f>Lookups!$E$3</xm:f>
          </x14:formula1>
          <xm:sqref>Q15:R15 Q22:R22 Q29:R29 Q36:R36 Q43:R43</xm:sqref>
        </x14:dataValidation>
        <x14:dataValidation type="list" allowBlank="1" showInputMessage="1" showErrorMessage="1" xr:uid="{1F52747C-2471-4D39-BF5D-272E3DAFD9BD}">
          <x14:formula1>
            <xm:f>Lookups!$E$2</xm:f>
          </x14:formula1>
          <xm:sqref>Q14:R14 Q21:R21 Q28:R28 Q35:R35 Q42:R42</xm:sqref>
        </x14:dataValidation>
        <x14:dataValidation type="list" allowBlank="1" showErrorMessage="1" xr:uid="{BDC4FB64-DA05-4B9F-8BA6-7199E1570EC8}">
          <x14:formula1>
            <xm:f>Lookups!$B$4</xm:f>
          </x14:formula1>
          <xm:sqref>O16:P16 O23:P23 O30:P30 O37:P37 O44:P44</xm:sqref>
        </x14:dataValidation>
        <x14:dataValidation type="list" allowBlank="1" showErrorMessage="1" xr:uid="{F67947A8-FBFD-4224-911D-63D62DDDEC97}">
          <x14:formula1>
            <xm:f>Lookups!$B$3</xm:f>
          </x14:formula1>
          <xm:sqref>O15:P15 O22:P22 O29:P29 O36:P36 O43:P43</xm:sqref>
        </x14:dataValidation>
        <x14:dataValidation type="list" allowBlank="1" xr:uid="{814819C4-B8C4-4E7D-9DEB-D2A4B6E61D0B}">
          <x14:formula1>
            <xm:f>Lookups!$B$2</xm:f>
          </x14:formula1>
          <xm:sqref>O14:P14 O21:P21 O28:P28 O35:P35 O42:P42</xm:sqref>
        </x14:dataValidation>
        <x14:dataValidation type="list" allowBlank="1" showInputMessage="1" showErrorMessage="1" xr:uid="{6242593D-98B7-444C-95F1-0ACB246C73A8}">
          <x14:formula1>
            <xm:f>Lookups!$J$2:$J$18</xm:f>
          </x14:formula1>
          <xm:sqref>T14:V16 T42:V44 T21:V23 T35:V37 T28:V30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Y82"/>
  <sheetViews>
    <sheetView zoomScaleNormal="100" workbookViewId="0">
      <selection activeCell="C19" sqref="C19:H19"/>
    </sheetView>
  </sheetViews>
  <sheetFormatPr defaultColWidth="9.109375" defaultRowHeight="13.8" x14ac:dyDescent="0.25"/>
  <cols>
    <col min="1" max="2" width="5.6640625" style="15" customWidth="1"/>
    <col min="3" max="4" width="6.6640625" style="15" customWidth="1"/>
    <col min="5" max="24" width="5.6640625" style="15" customWidth="1"/>
    <col min="25" max="36" width="4.109375" style="15" customWidth="1"/>
    <col min="37" max="16384" width="9.109375" style="15"/>
  </cols>
  <sheetData>
    <row r="1" spans="1:25" s="70" customFormat="1" ht="18" customHeight="1" x14ac:dyDescent="0.3">
      <c r="A1" s="384" t="s">
        <v>1</v>
      </c>
      <c r="B1" s="384"/>
      <c r="C1" s="384"/>
      <c r="D1" s="384"/>
      <c r="E1" s="384"/>
      <c r="F1" s="384"/>
      <c r="G1" s="384"/>
      <c r="H1" s="384"/>
      <c r="I1" s="384"/>
      <c r="J1" s="384"/>
      <c r="K1" s="384"/>
      <c r="L1" s="384"/>
      <c r="M1" s="384"/>
      <c r="N1" s="384"/>
      <c r="O1" s="384"/>
      <c r="P1" s="384"/>
      <c r="Q1" s="384"/>
      <c r="R1" s="384"/>
      <c r="S1" s="384"/>
      <c r="T1" s="384"/>
      <c r="U1" s="384"/>
      <c r="V1" s="384"/>
      <c r="W1" s="384"/>
      <c r="X1" s="384"/>
    </row>
    <row r="2" spans="1:25" s="71" customFormat="1" ht="18" customHeight="1" x14ac:dyDescent="0.3">
      <c r="A2" s="384" t="s">
        <v>2</v>
      </c>
      <c r="B2" s="384"/>
      <c r="C2" s="384"/>
      <c r="D2" s="384"/>
      <c r="E2" s="384"/>
      <c r="F2" s="384"/>
      <c r="G2" s="384"/>
      <c r="H2" s="384"/>
      <c r="I2" s="384"/>
      <c r="J2" s="384"/>
      <c r="K2" s="384"/>
      <c r="L2" s="384"/>
      <c r="M2" s="384"/>
      <c r="N2" s="384"/>
      <c r="O2" s="384"/>
      <c r="P2" s="384"/>
      <c r="Q2" s="384"/>
      <c r="R2" s="384"/>
      <c r="S2" s="384"/>
      <c r="T2" s="384"/>
      <c r="U2" s="384"/>
      <c r="V2" s="384"/>
      <c r="W2" s="384"/>
      <c r="X2" s="384"/>
    </row>
    <row r="3" spans="1:25" ht="9" customHeight="1" x14ac:dyDescent="0.25">
      <c r="A3" s="72"/>
      <c r="B3" s="72"/>
      <c r="C3" s="72"/>
      <c r="D3" s="72"/>
      <c r="E3" s="72"/>
      <c r="F3" s="72"/>
      <c r="G3" s="72"/>
      <c r="H3" s="72"/>
      <c r="I3" s="72"/>
      <c r="J3" s="72"/>
      <c r="K3" s="72"/>
      <c r="L3" s="72"/>
      <c r="M3" s="72"/>
      <c r="N3" s="72"/>
      <c r="O3" s="72"/>
      <c r="P3" s="72"/>
      <c r="Q3" s="72"/>
      <c r="R3" s="72"/>
      <c r="S3" s="72"/>
      <c r="T3" s="72"/>
      <c r="U3" s="72"/>
      <c r="V3" s="72"/>
      <c r="W3" s="72"/>
      <c r="X3" s="72"/>
    </row>
    <row r="4" spans="1:25" s="73" customFormat="1" ht="18" customHeight="1" x14ac:dyDescent="0.25">
      <c r="A4" s="69" t="s">
        <v>27</v>
      </c>
      <c r="B4" s="69"/>
      <c r="C4" s="69"/>
      <c r="D4" s="69"/>
      <c r="E4" s="528">
        <f>'Page 1'!F16</f>
        <v>0</v>
      </c>
      <c r="F4" s="529"/>
      <c r="G4" s="529"/>
      <c r="H4" s="529"/>
      <c r="I4" s="529"/>
      <c r="J4" s="529"/>
      <c r="K4" s="529"/>
      <c r="L4" s="529"/>
      <c r="M4" s="69"/>
      <c r="N4" s="69" t="s">
        <v>57</v>
      </c>
      <c r="P4" s="69"/>
      <c r="Q4" s="69"/>
      <c r="R4" s="69"/>
      <c r="S4" s="529">
        <f>'Page 1'!R16</f>
        <v>0</v>
      </c>
      <c r="T4" s="529"/>
      <c r="U4" s="529"/>
      <c r="V4" s="529"/>
      <c r="W4" s="529"/>
      <c r="X4" s="529"/>
    </row>
    <row r="5" spans="1:25" s="73" customFormat="1" ht="18" customHeight="1" x14ac:dyDescent="0.3">
      <c r="A5" s="69" t="s">
        <v>22</v>
      </c>
      <c r="B5" s="69"/>
      <c r="C5" s="533">
        <f>'Page 1'!Q10</f>
        <v>0</v>
      </c>
      <c r="D5" s="533"/>
      <c r="E5" s="533"/>
      <c r="F5" s="533"/>
      <c r="G5" s="74" t="s">
        <v>6</v>
      </c>
      <c r="H5" s="533">
        <f>'Page 1'!V10</f>
        <v>0</v>
      </c>
      <c r="I5" s="533"/>
      <c r="J5" s="533"/>
      <c r="K5" s="69"/>
      <c r="L5" s="69"/>
      <c r="M5" s="69" t="s">
        <v>28</v>
      </c>
      <c r="N5" s="69"/>
      <c r="O5" s="75">
        <v>5</v>
      </c>
      <c r="P5" s="69"/>
      <c r="Q5" s="69"/>
      <c r="R5" s="69"/>
      <c r="S5" s="69"/>
      <c r="T5" s="69"/>
      <c r="U5" s="69"/>
      <c r="V5" s="69"/>
      <c r="W5" s="69"/>
      <c r="X5" s="69"/>
    </row>
    <row r="6" spans="1:25" ht="9" customHeight="1" thickBot="1" x14ac:dyDescent="0.3">
      <c r="A6" s="11"/>
      <c r="B6" s="11"/>
      <c r="C6" s="11"/>
      <c r="D6" s="11"/>
      <c r="E6" s="11"/>
      <c r="F6" s="11"/>
      <c r="G6" s="11"/>
      <c r="H6" s="11"/>
      <c r="I6" s="11"/>
      <c r="J6" s="11"/>
      <c r="K6" s="11"/>
      <c r="L6" s="11"/>
      <c r="M6" s="11"/>
      <c r="N6" s="11"/>
      <c r="O6" s="11"/>
      <c r="P6" s="11"/>
      <c r="Q6" s="11"/>
      <c r="R6" s="11"/>
      <c r="S6" s="11"/>
      <c r="T6" s="11"/>
      <c r="U6" s="11"/>
      <c r="V6" s="11"/>
      <c r="W6" s="11"/>
      <c r="X6" s="11"/>
    </row>
    <row r="7" spans="1:25" s="73" customFormat="1" ht="20.100000000000001" customHeight="1" x14ac:dyDescent="0.25">
      <c r="A7" s="530"/>
      <c r="B7" s="531"/>
      <c r="C7" s="505" t="s">
        <v>29</v>
      </c>
      <c r="D7" s="506"/>
      <c r="E7" s="506"/>
      <c r="F7" s="506"/>
      <c r="G7" s="506"/>
      <c r="H7" s="508"/>
      <c r="I7" s="532" t="s">
        <v>30</v>
      </c>
      <c r="J7" s="506"/>
      <c r="K7" s="506"/>
      <c r="L7" s="506"/>
      <c r="M7" s="508"/>
      <c r="N7" s="532" t="s">
        <v>31</v>
      </c>
      <c r="O7" s="506"/>
      <c r="P7" s="506"/>
      <c r="Q7" s="506"/>
      <c r="R7" s="508"/>
      <c r="S7" s="532" t="s">
        <v>32</v>
      </c>
      <c r="T7" s="506"/>
      <c r="U7" s="506"/>
      <c r="V7" s="506"/>
      <c r="W7" s="506"/>
      <c r="X7" s="508"/>
    </row>
    <row r="8" spans="1:25" s="73" customFormat="1" ht="20.100000000000001" customHeight="1" thickBot="1" x14ac:dyDescent="0.3">
      <c r="A8" s="534" t="s">
        <v>33</v>
      </c>
      <c r="B8" s="535"/>
      <c r="C8" s="536" t="s">
        <v>34</v>
      </c>
      <c r="D8" s="537"/>
      <c r="E8" s="538"/>
      <c r="F8" s="536" t="s">
        <v>35</v>
      </c>
      <c r="G8" s="537"/>
      <c r="H8" s="539"/>
      <c r="I8" s="76">
        <v>1</v>
      </c>
      <c r="J8" s="536" t="s">
        <v>36</v>
      </c>
      <c r="K8" s="538"/>
      <c r="L8" s="536" t="s">
        <v>37</v>
      </c>
      <c r="M8" s="539"/>
      <c r="N8" s="76">
        <v>2</v>
      </c>
      <c r="O8" s="536" t="s">
        <v>36</v>
      </c>
      <c r="P8" s="538"/>
      <c r="Q8" s="536" t="s">
        <v>38</v>
      </c>
      <c r="R8" s="539"/>
      <c r="S8" s="76">
        <v>3</v>
      </c>
      <c r="T8" s="536" t="s">
        <v>39</v>
      </c>
      <c r="U8" s="537"/>
      <c r="V8" s="538"/>
      <c r="W8" s="536" t="s">
        <v>24</v>
      </c>
      <c r="X8" s="539"/>
    </row>
    <row r="9" spans="1:25" s="83" customFormat="1" ht="18" customHeight="1" x14ac:dyDescent="0.25">
      <c r="A9" s="77"/>
      <c r="B9" s="78"/>
      <c r="C9" s="553" t="s">
        <v>51</v>
      </c>
      <c r="D9" s="553"/>
      <c r="E9" s="553"/>
      <c r="F9" s="553"/>
      <c r="G9" s="553"/>
      <c r="H9" s="554"/>
      <c r="I9" s="79" t="s">
        <v>40</v>
      </c>
      <c r="J9" s="559">
        <f>'Page 4 '!J48:K48</f>
        <v>0</v>
      </c>
      <c r="K9" s="560"/>
      <c r="L9" s="559">
        <f>'Page 4 '!L48:M48</f>
        <v>0</v>
      </c>
      <c r="M9" s="560"/>
      <c r="N9" s="80"/>
      <c r="O9" s="81"/>
      <c r="P9" s="81"/>
      <c r="Q9" s="81"/>
      <c r="R9" s="82"/>
      <c r="S9" s="80"/>
      <c r="T9" s="81"/>
      <c r="U9" s="81"/>
      <c r="V9" s="81"/>
      <c r="W9" s="81"/>
      <c r="X9" s="82"/>
    </row>
    <row r="10" spans="1:25" s="83" customFormat="1" ht="18" customHeight="1" x14ac:dyDescent="0.25">
      <c r="A10" s="84"/>
      <c r="B10" s="85"/>
      <c r="C10" s="555"/>
      <c r="D10" s="555"/>
      <c r="E10" s="555"/>
      <c r="F10" s="555"/>
      <c r="G10" s="555"/>
      <c r="H10" s="556"/>
      <c r="I10" s="86" t="s">
        <v>95</v>
      </c>
      <c r="J10" s="546">
        <f>'Page 4 '!J49:K49</f>
        <v>0</v>
      </c>
      <c r="K10" s="547"/>
      <c r="L10" s="546">
        <f>'Page 4 '!L49:M49</f>
        <v>0</v>
      </c>
      <c r="M10" s="547"/>
      <c r="N10" s="87"/>
      <c r="O10" s="88"/>
      <c r="P10" s="88"/>
      <c r="Q10" s="88"/>
      <c r="R10" s="89"/>
      <c r="S10" s="90"/>
      <c r="T10" s="91"/>
      <c r="U10" s="91"/>
      <c r="V10" s="91"/>
      <c r="W10" s="91"/>
      <c r="X10" s="92"/>
    </row>
    <row r="11" spans="1:25" s="83" customFormat="1" ht="18" customHeight="1" x14ac:dyDescent="0.25">
      <c r="A11" s="84"/>
      <c r="B11" s="85"/>
      <c r="C11" s="555"/>
      <c r="D11" s="555"/>
      <c r="E11" s="555"/>
      <c r="F11" s="555"/>
      <c r="G11" s="555"/>
      <c r="H11" s="556"/>
      <c r="I11" s="93"/>
      <c r="J11" s="546">
        <f>'Page 4 '!J50:K50</f>
        <v>0</v>
      </c>
      <c r="K11" s="547"/>
      <c r="L11" s="546">
        <f>'Page 4 '!L50:M50</f>
        <v>0</v>
      </c>
      <c r="M11" s="547"/>
      <c r="N11" s="86" t="s">
        <v>52</v>
      </c>
      <c r="O11" s="546">
        <f>'Page 4 '!O48:P48</f>
        <v>0</v>
      </c>
      <c r="P11" s="547"/>
      <c r="Q11" s="546">
        <f>'Page 4 '!Q48:R48</f>
        <v>0</v>
      </c>
      <c r="R11" s="547"/>
      <c r="S11" s="90"/>
      <c r="T11" s="91"/>
      <c r="U11" s="91"/>
      <c r="V11" s="91"/>
      <c r="W11" s="88"/>
      <c r="X11" s="89"/>
    </row>
    <row r="12" spans="1:25" s="83" customFormat="1" ht="18" customHeight="1" thickBot="1" x14ac:dyDescent="0.3">
      <c r="A12" s="94"/>
      <c r="B12" s="95"/>
      <c r="C12" s="557"/>
      <c r="D12" s="557"/>
      <c r="E12" s="557"/>
      <c r="F12" s="557"/>
      <c r="G12" s="557"/>
      <c r="H12" s="558"/>
      <c r="I12" s="96" t="s">
        <v>96</v>
      </c>
      <c r="J12" s="549">
        <f>'Page 4 '!J51:K51</f>
        <v>0</v>
      </c>
      <c r="K12" s="550"/>
      <c r="L12" s="544">
        <f>'Page 4 '!L51:M51</f>
        <v>0</v>
      </c>
      <c r="M12" s="545"/>
      <c r="N12" s="96" t="s">
        <v>48</v>
      </c>
      <c r="O12" s="549">
        <f>'Page 4 '!O49:P49</f>
        <v>0</v>
      </c>
      <c r="P12" s="550"/>
      <c r="Q12" s="549">
        <f>'Page 4 '!Q49:R49</f>
        <v>0</v>
      </c>
      <c r="R12" s="550"/>
      <c r="S12" s="97"/>
      <c r="T12" s="98"/>
      <c r="U12" s="98"/>
      <c r="V12" s="99"/>
      <c r="W12" s="549">
        <f>'Page 4 '!W49:X49</f>
        <v>0</v>
      </c>
      <c r="X12" s="552"/>
    </row>
    <row r="13" spans="1:25" s="73" customFormat="1" ht="20.100000000000001" customHeight="1" x14ac:dyDescent="0.25">
      <c r="A13" s="573" t="s">
        <v>33</v>
      </c>
      <c r="B13" s="504"/>
      <c r="C13" s="505" t="s">
        <v>34</v>
      </c>
      <c r="D13" s="506"/>
      <c r="E13" s="507"/>
      <c r="F13" s="505" t="s">
        <v>35</v>
      </c>
      <c r="G13" s="506"/>
      <c r="H13" s="508"/>
      <c r="I13" s="100"/>
      <c r="J13" s="505" t="s">
        <v>36</v>
      </c>
      <c r="K13" s="507"/>
      <c r="L13" s="505" t="s">
        <v>37</v>
      </c>
      <c r="M13" s="508"/>
      <c r="N13" s="101"/>
      <c r="O13" s="505" t="s">
        <v>36</v>
      </c>
      <c r="P13" s="507"/>
      <c r="Q13" s="505" t="s">
        <v>38</v>
      </c>
      <c r="R13" s="508"/>
      <c r="S13" s="101"/>
      <c r="T13" s="505" t="s">
        <v>39</v>
      </c>
      <c r="U13" s="506"/>
      <c r="V13" s="507"/>
      <c r="W13" s="505" t="s">
        <v>24</v>
      </c>
      <c r="X13" s="508"/>
    </row>
    <row r="14" spans="1:25" s="73" customFormat="1" ht="20.100000000000001" customHeight="1" x14ac:dyDescent="0.25">
      <c r="A14" s="435"/>
      <c r="B14" s="436"/>
      <c r="C14" s="437"/>
      <c r="D14" s="438"/>
      <c r="E14" s="439"/>
      <c r="F14" s="437"/>
      <c r="G14" s="438"/>
      <c r="H14" s="440"/>
      <c r="I14" s="101" t="s">
        <v>40</v>
      </c>
      <c r="J14" s="441"/>
      <c r="K14" s="442"/>
      <c r="L14" s="441"/>
      <c r="M14" s="499"/>
      <c r="N14" s="101" t="s">
        <v>41</v>
      </c>
      <c r="O14" s="441"/>
      <c r="P14" s="498"/>
      <c r="Q14" s="441"/>
      <c r="R14" s="499"/>
      <c r="S14" s="102"/>
      <c r="T14" s="500"/>
      <c r="U14" s="501"/>
      <c r="V14" s="502"/>
      <c r="W14" s="441"/>
      <c r="X14" s="499"/>
      <c r="Y14" s="38" t="str">
        <f>IF(AND((J19+L19+O19+Q19+W19)&gt;0,A14=0),"PLEASE ENTER DATE FOR INCURRED EXPENSE","")</f>
        <v/>
      </c>
    </row>
    <row r="15" spans="1:25" s="73" customFormat="1" ht="20.100000000000001" customHeight="1" x14ac:dyDescent="0.25">
      <c r="A15" s="446"/>
      <c r="B15" s="447"/>
      <c r="C15" s="437"/>
      <c r="D15" s="438"/>
      <c r="E15" s="439"/>
      <c r="F15" s="437"/>
      <c r="G15" s="438"/>
      <c r="H15" s="440"/>
      <c r="I15" s="101" t="s">
        <v>95</v>
      </c>
      <c r="J15" s="441"/>
      <c r="K15" s="442"/>
      <c r="L15" s="441"/>
      <c r="M15" s="499"/>
      <c r="N15" s="101" t="s">
        <v>42</v>
      </c>
      <c r="O15" s="441"/>
      <c r="P15" s="498"/>
      <c r="Q15" s="441"/>
      <c r="R15" s="499"/>
      <c r="S15" s="102"/>
      <c r="T15" s="500"/>
      <c r="U15" s="501"/>
      <c r="V15" s="502"/>
      <c r="W15" s="441"/>
      <c r="X15" s="499"/>
    </row>
    <row r="16" spans="1:25" s="73" customFormat="1" ht="20.100000000000001" customHeight="1" x14ac:dyDescent="0.25">
      <c r="A16" s="431" t="s">
        <v>43</v>
      </c>
      <c r="B16" s="432"/>
      <c r="C16" s="433"/>
      <c r="D16" s="434"/>
      <c r="E16" s="136" t="s">
        <v>44</v>
      </c>
      <c r="F16" s="433"/>
      <c r="G16" s="434"/>
      <c r="H16" s="137" t="s">
        <v>44</v>
      </c>
      <c r="I16" s="491"/>
      <c r="J16" s="492"/>
      <c r="K16" s="492"/>
      <c r="L16" s="492"/>
      <c r="M16" s="493"/>
      <c r="N16" s="101" t="s">
        <v>45</v>
      </c>
      <c r="O16" s="441"/>
      <c r="P16" s="498"/>
      <c r="Q16" s="441"/>
      <c r="R16" s="499"/>
      <c r="S16" s="102"/>
      <c r="T16" s="500"/>
      <c r="U16" s="501"/>
      <c r="V16" s="502"/>
      <c r="W16" s="441"/>
      <c r="X16" s="499"/>
      <c r="Y16" s="32"/>
    </row>
    <row r="17" spans="1:25" s="73" customFormat="1" ht="21" customHeight="1" x14ac:dyDescent="0.25">
      <c r="A17" s="418" t="s">
        <v>46</v>
      </c>
      <c r="B17" s="419"/>
      <c r="C17" s="420"/>
      <c r="D17" s="421"/>
      <c r="E17" s="135" t="s">
        <v>47</v>
      </c>
      <c r="F17" s="420"/>
      <c r="G17" s="421"/>
      <c r="H17" s="137" t="s">
        <v>47</v>
      </c>
      <c r="I17" s="494"/>
      <c r="J17" s="495"/>
      <c r="K17" s="495"/>
      <c r="L17" s="496"/>
      <c r="M17" s="497"/>
      <c r="N17" s="103" t="s">
        <v>59</v>
      </c>
      <c r="O17" s="422">
        <f>SUM(O14:P16)</f>
        <v>0</v>
      </c>
      <c r="P17" s="479"/>
      <c r="Q17" s="422">
        <f>SUM(Q14:Q16)</f>
        <v>0</v>
      </c>
      <c r="R17" s="479"/>
      <c r="S17" s="104"/>
      <c r="T17" s="480"/>
      <c r="U17" s="481"/>
      <c r="V17" s="482"/>
      <c r="W17" s="483"/>
      <c r="X17" s="484"/>
      <c r="Y17" s="32" t="s">
        <v>223</v>
      </c>
    </row>
    <row r="18" spans="1:25" s="73" customFormat="1" ht="20.100000000000001" customHeight="1" x14ac:dyDescent="0.25">
      <c r="A18" s="443" t="s">
        <v>58</v>
      </c>
      <c r="B18" s="444"/>
      <c r="C18" s="444"/>
      <c r="D18" s="444"/>
      <c r="E18" s="445"/>
      <c r="F18" s="510"/>
      <c r="G18" s="510"/>
      <c r="H18" s="511"/>
      <c r="I18" s="105" t="s">
        <v>96</v>
      </c>
      <c r="J18" s="422" t="b">
        <f>IF('Page 1'!$Y$13=TRUE,F18*Lookups!$H$4,IF('Page 1'!$Z$13=TRUE,(F18*Lookups!$H$2)))</f>
        <v>0</v>
      </c>
      <c r="K18" s="423">
        <f t="shared" ref="K18" si="0">IF(J18&lt;101,J18*0.545,IF(J18&gt;100,(J18*0.33)))</f>
        <v>0</v>
      </c>
      <c r="L18" s="485"/>
      <c r="M18" s="486"/>
      <c r="N18" s="106" t="s">
        <v>48</v>
      </c>
      <c r="O18" s="483"/>
      <c r="P18" s="487"/>
      <c r="Q18" s="483"/>
      <c r="R18" s="484"/>
      <c r="S18" s="104"/>
      <c r="T18" s="488"/>
      <c r="U18" s="489"/>
      <c r="V18" s="490"/>
      <c r="W18" s="483"/>
      <c r="X18" s="484"/>
      <c r="Y18" s="32" t="s">
        <v>223</v>
      </c>
    </row>
    <row r="19" spans="1:25" s="73" customFormat="1" ht="21.9" customHeight="1" thickBot="1" x14ac:dyDescent="0.3">
      <c r="A19" s="424" t="s">
        <v>49</v>
      </c>
      <c r="B19" s="509"/>
      <c r="C19" s="426"/>
      <c r="D19" s="427"/>
      <c r="E19" s="427"/>
      <c r="F19" s="427"/>
      <c r="G19" s="427"/>
      <c r="H19" s="428"/>
      <c r="I19" s="107" t="s">
        <v>56</v>
      </c>
      <c r="J19" s="429">
        <f>SUM(J14,J15,J16,J17,J18)</f>
        <v>0</v>
      </c>
      <c r="K19" s="430"/>
      <c r="L19" s="429">
        <f>SUM(L14,L15,L16,L17)</f>
        <v>0</v>
      </c>
      <c r="M19" s="469"/>
      <c r="N19" s="107" t="s">
        <v>56</v>
      </c>
      <c r="O19" s="429">
        <f>SUM(O17,O18)</f>
        <v>0</v>
      </c>
      <c r="P19" s="470"/>
      <c r="Q19" s="471">
        <f>SUM(Q17,Q18)</f>
        <v>0</v>
      </c>
      <c r="R19" s="469"/>
      <c r="S19" s="107" t="s">
        <v>56</v>
      </c>
      <c r="T19" s="473"/>
      <c r="U19" s="474"/>
      <c r="V19" s="475"/>
      <c r="W19" s="429">
        <f>SUM(W14,W15,W16,W17,W18)</f>
        <v>0</v>
      </c>
      <c r="X19" s="469"/>
      <c r="Y19" s="38" t="str">
        <f>IF(AND((J19+L19+O19+Q19+W19)&gt;0,C19=0),"PLEASE COMPLETE REASON FOR TRIP","")</f>
        <v/>
      </c>
    </row>
    <row r="20" spans="1:25" s="73" customFormat="1" ht="20.100000000000001" customHeight="1" x14ac:dyDescent="0.25">
      <c r="A20" s="573" t="s">
        <v>33</v>
      </c>
      <c r="B20" s="504"/>
      <c r="C20" s="505" t="s">
        <v>34</v>
      </c>
      <c r="D20" s="506"/>
      <c r="E20" s="507"/>
      <c r="F20" s="505" t="s">
        <v>35</v>
      </c>
      <c r="G20" s="506"/>
      <c r="H20" s="508"/>
      <c r="I20" s="100"/>
      <c r="J20" s="505" t="s">
        <v>36</v>
      </c>
      <c r="K20" s="507"/>
      <c r="L20" s="505" t="s">
        <v>37</v>
      </c>
      <c r="M20" s="508"/>
      <c r="N20" s="101"/>
      <c r="O20" s="505" t="s">
        <v>36</v>
      </c>
      <c r="P20" s="507"/>
      <c r="Q20" s="505" t="s">
        <v>38</v>
      </c>
      <c r="R20" s="508"/>
      <c r="S20" s="101"/>
      <c r="T20" s="505" t="s">
        <v>39</v>
      </c>
      <c r="U20" s="506"/>
      <c r="V20" s="507"/>
      <c r="W20" s="505" t="s">
        <v>24</v>
      </c>
      <c r="X20" s="508"/>
    </row>
    <row r="21" spans="1:25" s="73" customFormat="1" ht="20.100000000000001" customHeight="1" x14ac:dyDescent="0.25">
      <c r="A21" s="435"/>
      <c r="B21" s="436"/>
      <c r="C21" s="437"/>
      <c r="D21" s="438"/>
      <c r="E21" s="439"/>
      <c r="F21" s="437"/>
      <c r="G21" s="438"/>
      <c r="H21" s="440"/>
      <c r="I21" s="101" t="s">
        <v>40</v>
      </c>
      <c r="J21" s="441"/>
      <c r="K21" s="442"/>
      <c r="L21" s="441"/>
      <c r="M21" s="499"/>
      <c r="N21" s="101" t="s">
        <v>41</v>
      </c>
      <c r="O21" s="441"/>
      <c r="P21" s="498"/>
      <c r="Q21" s="441"/>
      <c r="R21" s="499"/>
      <c r="S21" s="102"/>
      <c r="T21" s="500"/>
      <c r="U21" s="501"/>
      <c r="V21" s="502"/>
      <c r="W21" s="441"/>
      <c r="X21" s="499"/>
      <c r="Y21" s="38" t="str">
        <f>IF(AND((J26+L26+O26+Q26+W26)&gt;0,A21=0),"PLEASE ENTER DATE FOR INCURRED EXPENSE","")</f>
        <v/>
      </c>
    </row>
    <row r="22" spans="1:25" s="73" customFormat="1" ht="20.100000000000001" customHeight="1" x14ac:dyDescent="0.25">
      <c r="A22" s="446"/>
      <c r="B22" s="447"/>
      <c r="C22" s="437"/>
      <c r="D22" s="438"/>
      <c r="E22" s="439"/>
      <c r="F22" s="437"/>
      <c r="G22" s="438"/>
      <c r="H22" s="440"/>
      <c r="I22" s="101" t="s">
        <v>95</v>
      </c>
      <c r="J22" s="441"/>
      <c r="K22" s="442"/>
      <c r="L22" s="441"/>
      <c r="M22" s="499"/>
      <c r="N22" s="101" t="s">
        <v>42</v>
      </c>
      <c r="O22" s="441"/>
      <c r="P22" s="498"/>
      <c r="Q22" s="441"/>
      <c r="R22" s="499"/>
      <c r="S22" s="102"/>
      <c r="T22" s="500"/>
      <c r="U22" s="501"/>
      <c r="V22" s="502"/>
      <c r="W22" s="441"/>
      <c r="X22" s="499"/>
    </row>
    <row r="23" spans="1:25" s="73" customFormat="1" ht="20.100000000000001" customHeight="1" x14ac:dyDescent="0.25">
      <c r="A23" s="431" t="s">
        <v>43</v>
      </c>
      <c r="B23" s="432"/>
      <c r="C23" s="433"/>
      <c r="D23" s="434"/>
      <c r="E23" s="136" t="s">
        <v>44</v>
      </c>
      <c r="F23" s="433"/>
      <c r="G23" s="434"/>
      <c r="H23" s="137" t="s">
        <v>44</v>
      </c>
      <c r="I23" s="491"/>
      <c r="J23" s="492"/>
      <c r="K23" s="492"/>
      <c r="L23" s="492"/>
      <c r="M23" s="493"/>
      <c r="N23" s="101" t="s">
        <v>45</v>
      </c>
      <c r="O23" s="441"/>
      <c r="P23" s="498"/>
      <c r="Q23" s="441"/>
      <c r="R23" s="499"/>
      <c r="S23" s="102"/>
      <c r="T23" s="500"/>
      <c r="U23" s="501"/>
      <c r="V23" s="502"/>
      <c r="W23" s="441"/>
      <c r="X23" s="499"/>
      <c r="Y23" s="32"/>
    </row>
    <row r="24" spans="1:25" s="73" customFormat="1" ht="21" customHeight="1" x14ac:dyDescent="0.25">
      <c r="A24" s="418" t="s">
        <v>46</v>
      </c>
      <c r="B24" s="419"/>
      <c r="C24" s="420"/>
      <c r="D24" s="421"/>
      <c r="E24" s="135" t="s">
        <v>47</v>
      </c>
      <c r="F24" s="420"/>
      <c r="G24" s="421"/>
      <c r="H24" s="137" t="s">
        <v>47</v>
      </c>
      <c r="I24" s="494"/>
      <c r="J24" s="495"/>
      <c r="K24" s="495"/>
      <c r="L24" s="496"/>
      <c r="M24" s="497"/>
      <c r="N24" s="103" t="s">
        <v>59</v>
      </c>
      <c r="O24" s="422">
        <f>SUM(O21:P23)</f>
        <v>0</v>
      </c>
      <c r="P24" s="479"/>
      <c r="Q24" s="422">
        <f>SUM(Q21:Q23)</f>
        <v>0</v>
      </c>
      <c r="R24" s="479"/>
      <c r="S24" s="104"/>
      <c r="T24" s="480"/>
      <c r="U24" s="481"/>
      <c r="V24" s="482"/>
      <c r="W24" s="483"/>
      <c r="X24" s="484"/>
      <c r="Y24" s="32" t="s">
        <v>223</v>
      </c>
    </row>
    <row r="25" spans="1:25" s="73" customFormat="1" ht="20.100000000000001" customHeight="1" x14ac:dyDescent="0.25">
      <c r="A25" s="443" t="s">
        <v>58</v>
      </c>
      <c r="B25" s="444"/>
      <c r="C25" s="444"/>
      <c r="D25" s="444"/>
      <c r="E25" s="445"/>
      <c r="F25" s="510"/>
      <c r="G25" s="510"/>
      <c r="H25" s="511"/>
      <c r="I25" s="105" t="s">
        <v>96</v>
      </c>
      <c r="J25" s="422" t="b">
        <f>IF('Page 1'!$Y$13=TRUE,F25*Lookups!$H$4,IF('Page 1'!$Z$13=TRUE,(F25*Lookups!$H$2)))</f>
        <v>0</v>
      </c>
      <c r="K25" s="423">
        <f t="shared" ref="K25" si="1">IF(J25&lt;101,J25*0.545,IF(J25&gt;100,(J25*0.33)))</f>
        <v>0</v>
      </c>
      <c r="L25" s="485"/>
      <c r="M25" s="486"/>
      <c r="N25" s="106" t="s">
        <v>48</v>
      </c>
      <c r="O25" s="483"/>
      <c r="P25" s="487"/>
      <c r="Q25" s="483"/>
      <c r="R25" s="484"/>
      <c r="S25" s="104"/>
      <c r="T25" s="488"/>
      <c r="U25" s="489"/>
      <c r="V25" s="490"/>
      <c r="W25" s="483"/>
      <c r="X25" s="484"/>
      <c r="Y25" s="32" t="s">
        <v>223</v>
      </c>
    </row>
    <row r="26" spans="1:25" s="73" customFormat="1" ht="21.9" customHeight="1" thickBot="1" x14ac:dyDescent="0.3">
      <c r="A26" s="424" t="s">
        <v>49</v>
      </c>
      <c r="B26" s="509"/>
      <c r="C26" s="426"/>
      <c r="D26" s="427"/>
      <c r="E26" s="427"/>
      <c r="F26" s="427"/>
      <c r="G26" s="427"/>
      <c r="H26" s="428"/>
      <c r="I26" s="107" t="s">
        <v>56</v>
      </c>
      <c r="J26" s="429">
        <f>SUM(J21,J22,J23,J24,J25)</f>
        <v>0</v>
      </c>
      <c r="K26" s="430"/>
      <c r="L26" s="429">
        <f>SUM(L21,L22,L23,L24)</f>
        <v>0</v>
      </c>
      <c r="M26" s="469"/>
      <c r="N26" s="107" t="s">
        <v>56</v>
      </c>
      <c r="O26" s="429">
        <f>SUM(O24,O25)</f>
        <v>0</v>
      </c>
      <c r="P26" s="470"/>
      <c r="Q26" s="471">
        <f>SUM(Q24,Q25)</f>
        <v>0</v>
      </c>
      <c r="R26" s="469"/>
      <c r="S26" s="107" t="s">
        <v>56</v>
      </c>
      <c r="T26" s="473"/>
      <c r="U26" s="474"/>
      <c r="V26" s="475"/>
      <c r="W26" s="429">
        <f>SUM(W21,W22,W23,W24,W25)</f>
        <v>0</v>
      </c>
      <c r="X26" s="469"/>
      <c r="Y26" s="38" t="str">
        <f>IF(AND((J26+L26+O26+Q26+W26)&gt;0,C26=0),"PLEASE COMPLETE REASON FOR TRIP","")</f>
        <v/>
      </c>
    </row>
    <row r="27" spans="1:25" s="73" customFormat="1" ht="20.100000000000001" customHeight="1" x14ac:dyDescent="0.25">
      <c r="A27" s="573" t="s">
        <v>33</v>
      </c>
      <c r="B27" s="504"/>
      <c r="C27" s="505" t="s">
        <v>34</v>
      </c>
      <c r="D27" s="506"/>
      <c r="E27" s="507"/>
      <c r="F27" s="505" t="s">
        <v>35</v>
      </c>
      <c r="G27" s="506"/>
      <c r="H27" s="508"/>
      <c r="I27" s="100"/>
      <c r="J27" s="505" t="s">
        <v>36</v>
      </c>
      <c r="K27" s="507"/>
      <c r="L27" s="505" t="s">
        <v>37</v>
      </c>
      <c r="M27" s="508"/>
      <c r="N27" s="101"/>
      <c r="O27" s="505" t="s">
        <v>36</v>
      </c>
      <c r="P27" s="507"/>
      <c r="Q27" s="505" t="s">
        <v>38</v>
      </c>
      <c r="R27" s="508"/>
      <c r="S27" s="101"/>
      <c r="T27" s="505" t="s">
        <v>39</v>
      </c>
      <c r="U27" s="506"/>
      <c r="V27" s="507"/>
      <c r="W27" s="505" t="s">
        <v>24</v>
      </c>
      <c r="X27" s="508"/>
    </row>
    <row r="28" spans="1:25" s="73" customFormat="1" ht="20.100000000000001" customHeight="1" x14ac:dyDescent="0.25">
      <c r="A28" s="435"/>
      <c r="B28" s="436"/>
      <c r="C28" s="437"/>
      <c r="D28" s="438"/>
      <c r="E28" s="439"/>
      <c r="F28" s="437"/>
      <c r="G28" s="438"/>
      <c r="H28" s="440"/>
      <c r="I28" s="101" t="s">
        <v>40</v>
      </c>
      <c r="J28" s="441"/>
      <c r="K28" s="442"/>
      <c r="L28" s="441"/>
      <c r="M28" s="499"/>
      <c r="N28" s="101" t="s">
        <v>41</v>
      </c>
      <c r="O28" s="441"/>
      <c r="P28" s="498"/>
      <c r="Q28" s="441"/>
      <c r="R28" s="499"/>
      <c r="S28" s="102"/>
      <c r="T28" s="500"/>
      <c r="U28" s="501"/>
      <c r="V28" s="502"/>
      <c r="W28" s="441"/>
      <c r="X28" s="499"/>
      <c r="Y28" s="38" t="str">
        <f>IF(AND((J33+L33+O33+Q33+W33)&gt;0,A28=0),"PLEASE ENTER DATE FOR INCURRED EXPENSE","")</f>
        <v/>
      </c>
    </row>
    <row r="29" spans="1:25" s="73" customFormat="1" ht="20.100000000000001" customHeight="1" x14ac:dyDescent="0.25">
      <c r="A29" s="446"/>
      <c r="B29" s="447"/>
      <c r="C29" s="437"/>
      <c r="D29" s="438"/>
      <c r="E29" s="439"/>
      <c r="F29" s="437"/>
      <c r="G29" s="438"/>
      <c r="H29" s="440"/>
      <c r="I29" s="101" t="s">
        <v>95</v>
      </c>
      <c r="J29" s="441"/>
      <c r="K29" s="442"/>
      <c r="L29" s="441"/>
      <c r="M29" s="499"/>
      <c r="N29" s="101" t="s">
        <v>42</v>
      </c>
      <c r="O29" s="441"/>
      <c r="P29" s="498"/>
      <c r="Q29" s="441"/>
      <c r="R29" s="499"/>
      <c r="S29" s="102"/>
      <c r="T29" s="500"/>
      <c r="U29" s="501"/>
      <c r="V29" s="502"/>
      <c r="W29" s="441"/>
      <c r="X29" s="499"/>
    </row>
    <row r="30" spans="1:25" s="73" customFormat="1" ht="20.100000000000001" customHeight="1" x14ac:dyDescent="0.25">
      <c r="A30" s="431" t="s">
        <v>43</v>
      </c>
      <c r="B30" s="432"/>
      <c r="C30" s="433"/>
      <c r="D30" s="434"/>
      <c r="E30" s="136" t="s">
        <v>44</v>
      </c>
      <c r="F30" s="433"/>
      <c r="G30" s="434"/>
      <c r="H30" s="137" t="s">
        <v>44</v>
      </c>
      <c r="I30" s="491"/>
      <c r="J30" s="492"/>
      <c r="K30" s="492"/>
      <c r="L30" s="492"/>
      <c r="M30" s="493"/>
      <c r="N30" s="101" t="s">
        <v>45</v>
      </c>
      <c r="O30" s="441"/>
      <c r="P30" s="498"/>
      <c r="Q30" s="441"/>
      <c r="R30" s="499"/>
      <c r="S30" s="102"/>
      <c r="T30" s="500"/>
      <c r="U30" s="501"/>
      <c r="V30" s="502"/>
      <c r="W30" s="441"/>
      <c r="X30" s="499"/>
      <c r="Y30" s="32"/>
    </row>
    <row r="31" spans="1:25" s="73" customFormat="1" ht="21" customHeight="1" x14ac:dyDescent="0.25">
      <c r="A31" s="418" t="s">
        <v>46</v>
      </c>
      <c r="B31" s="419"/>
      <c r="C31" s="420"/>
      <c r="D31" s="421"/>
      <c r="E31" s="135" t="s">
        <v>47</v>
      </c>
      <c r="F31" s="420"/>
      <c r="G31" s="421"/>
      <c r="H31" s="137" t="s">
        <v>47</v>
      </c>
      <c r="I31" s="494"/>
      <c r="J31" s="495"/>
      <c r="K31" s="495"/>
      <c r="L31" s="496"/>
      <c r="M31" s="497"/>
      <c r="N31" s="103" t="s">
        <v>59</v>
      </c>
      <c r="O31" s="422">
        <f>SUM(O28:P30)</f>
        <v>0</v>
      </c>
      <c r="P31" s="479"/>
      <c r="Q31" s="422">
        <f>SUM(Q28:Q30)</f>
        <v>0</v>
      </c>
      <c r="R31" s="479"/>
      <c r="S31" s="104"/>
      <c r="T31" s="480"/>
      <c r="U31" s="481"/>
      <c r="V31" s="482"/>
      <c r="W31" s="483"/>
      <c r="X31" s="484"/>
      <c r="Y31" s="32" t="s">
        <v>223</v>
      </c>
    </row>
    <row r="32" spans="1:25" s="73" customFormat="1" ht="20.100000000000001" customHeight="1" x14ac:dyDescent="0.25">
      <c r="A32" s="443" t="s">
        <v>58</v>
      </c>
      <c r="B32" s="444"/>
      <c r="C32" s="444"/>
      <c r="D32" s="444"/>
      <c r="E32" s="445"/>
      <c r="F32" s="510"/>
      <c r="G32" s="510"/>
      <c r="H32" s="511"/>
      <c r="I32" s="105" t="s">
        <v>96</v>
      </c>
      <c r="J32" s="422" t="b">
        <f>IF('Page 1'!$Y$13=TRUE,F32*Lookups!$H$4,IF('Page 1'!$Z$13=TRUE,(F32*Lookups!$H$2)))</f>
        <v>0</v>
      </c>
      <c r="K32" s="423">
        <f t="shared" ref="K32" si="2">IF(J32&lt;101,J32*0.545,IF(J32&gt;100,(J32*0.33)))</f>
        <v>0</v>
      </c>
      <c r="L32" s="485"/>
      <c r="M32" s="486"/>
      <c r="N32" s="106" t="s">
        <v>48</v>
      </c>
      <c r="O32" s="483"/>
      <c r="P32" s="487"/>
      <c r="Q32" s="483"/>
      <c r="R32" s="484"/>
      <c r="S32" s="104"/>
      <c r="T32" s="488"/>
      <c r="U32" s="489"/>
      <c r="V32" s="490"/>
      <c r="W32" s="483"/>
      <c r="X32" s="484"/>
      <c r="Y32" s="32" t="s">
        <v>223</v>
      </c>
    </row>
    <row r="33" spans="1:25" s="73" customFormat="1" ht="21.9" customHeight="1" thickBot="1" x14ac:dyDescent="0.3">
      <c r="A33" s="424" t="s">
        <v>49</v>
      </c>
      <c r="B33" s="509"/>
      <c r="C33" s="426"/>
      <c r="D33" s="427"/>
      <c r="E33" s="427"/>
      <c r="F33" s="427"/>
      <c r="G33" s="427"/>
      <c r="H33" s="428"/>
      <c r="I33" s="107" t="s">
        <v>56</v>
      </c>
      <c r="J33" s="429">
        <f>SUM(J28,J29,J30,J31,J32)</f>
        <v>0</v>
      </c>
      <c r="K33" s="430"/>
      <c r="L33" s="429">
        <f>SUM(L28,L29,L30,L31)</f>
        <v>0</v>
      </c>
      <c r="M33" s="469"/>
      <c r="N33" s="107" t="s">
        <v>56</v>
      </c>
      <c r="O33" s="429">
        <f>SUM(O31,O32)</f>
        <v>0</v>
      </c>
      <c r="P33" s="470"/>
      <c r="Q33" s="471">
        <f>SUM(Q31,Q32)</f>
        <v>0</v>
      </c>
      <c r="R33" s="469"/>
      <c r="S33" s="107" t="s">
        <v>56</v>
      </c>
      <c r="T33" s="473"/>
      <c r="U33" s="474"/>
      <c r="V33" s="475"/>
      <c r="W33" s="429">
        <f>SUM(W28,W29,W30,W31,W32)</f>
        <v>0</v>
      </c>
      <c r="X33" s="469"/>
      <c r="Y33" s="38" t="str">
        <f>IF(AND((J33+L33+O33+Q33+W33)&gt;0,C33=0),"PLEASE COMPLETE REASON FOR TRIP","")</f>
        <v/>
      </c>
    </row>
    <row r="34" spans="1:25" s="73" customFormat="1" ht="20.100000000000001" customHeight="1" x14ac:dyDescent="0.25">
      <c r="A34" s="573" t="s">
        <v>33</v>
      </c>
      <c r="B34" s="504"/>
      <c r="C34" s="505" t="s">
        <v>34</v>
      </c>
      <c r="D34" s="506"/>
      <c r="E34" s="507"/>
      <c r="F34" s="505" t="s">
        <v>35</v>
      </c>
      <c r="G34" s="506"/>
      <c r="H34" s="508"/>
      <c r="I34" s="100"/>
      <c r="J34" s="505" t="s">
        <v>36</v>
      </c>
      <c r="K34" s="507"/>
      <c r="L34" s="505" t="s">
        <v>37</v>
      </c>
      <c r="M34" s="508"/>
      <c r="N34" s="101"/>
      <c r="O34" s="505" t="s">
        <v>36</v>
      </c>
      <c r="P34" s="507"/>
      <c r="Q34" s="505" t="s">
        <v>38</v>
      </c>
      <c r="R34" s="508"/>
      <c r="S34" s="101"/>
      <c r="T34" s="505" t="s">
        <v>39</v>
      </c>
      <c r="U34" s="506"/>
      <c r="V34" s="507"/>
      <c r="W34" s="505" t="s">
        <v>24</v>
      </c>
      <c r="X34" s="508"/>
    </row>
    <row r="35" spans="1:25" s="73" customFormat="1" ht="20.100000000000001" customHeight="1" x14ac:dyDescent="0.25">
      <c r="A35" s="435"/>
      <c r="B35" s="436"/>
      <c r="C35" s="437"/>
      <c r="D35" s="438"/>
      <c r="E35" s="439"/>
      <c r="F35" s="437"/>
      <c r="G35" s="438"/>
      <c r="H35" s="440"/>
      <c r="I35" s="101" t="s">
        <v>40</v>
      </c>
      <c r="J35" s="441"/>
      <c r="K35" s="442"/>
      <c r="L35" s="441"/>
      <c r="M35" s="499"/>
      <c r="N35" s="101" t="s">
        <v>41</v>
      </c>
      <c r="O35" s="441"/>
      <c r="P35" s="498"/>
      <c r="Q35" s="441"/>
      <c r="R35" s="499"/>
      <c r="S35" s="102"/>
      <c r="T35" s="500"/>
      <c r="U35" s="501"/>
      <c r="V35" s="502"/>
      <c r="W35" s="441"/>
      <c r="X35" s="499"/>
      <c r="Y35" s="38" t="str">
        <f>IF(AND((J40+L40+O40+Q40+W40)&gt;0,A35=0),"PLEASE ENTER DATE FOR INCURRED EXPENSE","")</f>
        <v/>
      </c>
    </row>
    <row r="36" spans="1:25" s="73" customFormat="1" ht="20.100000000000001" customHeight="1" x14ac:dyDescent="0.25">
      <c r="A36" s="446"/>
      <c r="B36" s="447"/>
      <c r="C36" s="437"/>
      <c r="D36" s="438"/>
      <c r="E36" s="439"/>
      <c r="F36" s="437"/>
      <c r="G36" s="438"/>
      <c r="H36" s="440"/>
      <c r="I36" s="101" t="s">
        <v>95</v>
      </c>
      <c r="J36" s="441"/>
      <c r="K36" s="442"/>
      <c r="L36" s="441"/>
      <c r="M36" s="499"/>
      <c r="N36" s="101" t="s">
        <v>42</v>
      </c>
      <c r="O36" s="441"/>
      <c r="P36" s="498"/>
      <c r="Q36" s="441"/>
      <c r="R36" s="499"/>
      <c r="S36" s="102"/>
      <c r="T36" s="500"/>
      <c r="U36" s="501"/>
      <c r="V36" s="502"/>
      <c r="W36" s="441"/>
      <c r="X36" s="499"/>
    </row>
    <row r="37" spans="1:25" s="73" customFormat="1" ht="20.100000000000001" customHeight="1" x14ac:dyDescent="0.25">
      <c r="A37" s="431" t="s">
        <v>43</v>
      </c>
      <c r="B37" s="432"/>
      <c r="C37" s="433"/>
      <c r="D37" s="434"/>
      <c r="E37" s="136" t="s">
        <v>44</v>
      </c>
      <c r="F37" s="433"/>
      <c r="G37" s="434"/>
      <c r="H37" s="137" t="s">
        <v>44</v>
      </c>
      <c r="I37" s="491"/>
      <c r="J37" s="492"/>
      <c r="K37" s="492"/>
      <c r="L37" s="492"/>
      <c r="M37" s="493"/>
      <c r="N37" s="101" t="s">
        <v>45</v>
      </c>
      <c r="O37" s="441"/>
      <c r="P37" s="498"/>
      <c r="Q37" s="441"/>
      <c r="R37" s="499"/>
      <c r="S37" s="102"/>
      <c r="T37" s="500"/>
      <c r="U37" s="501"/>
      <c r="V37" s="502"/>
      <c r="W37" s="441"/>
      <c r="X37" s="499"/>
      <c r="Y37" s="32"/>
    </row>
    <row r="38" spans="1:25" s="73" customFormat="1" ht="21" customHeight="1" x14ac:dyDescent="0.25">
      <c r="A38" s="418" t="s">
        <v>46</v>
      </c>
      <c r="B38" s="419"/>
      <c r="C38" s="420"/>
      <c r="D38" s="421"/>
      <c r="E38" s="135" t="s">
        <v>47</v>
      </c>
      <c r="F38" s="420"/>
      <c r="G38" s="421"/>
      <c r="H38" s="137" t="s">
        <v>47</v>
      </c>
      <c r="I38" s="494"/>
      <c r="J38" s="495"/>
      <c r="K38" s="495"/>
      <c r="L38" s="496"/>
      <c r="M38" s="497"/>
      <c r="N38" s="103" t="s">
        <v>59</v>
      </c>
      <c r="O38" s="422">
        <f>SUM(O35:P37)</f>
        <v>0</v>
      </c>
      <c r="P38" s="479"/>
      <c r="Q38" s="422">
        <f>SUM(Q35:Q37)</f>
        <v>0</v>
      </c>
      <c r="R38" s="479"/>
      <c r="S38" s="104"/>
      <c r="T38" s="480"/>
      <c r="U38" s="481"/>
      <c r="V38" s="482"/>
      <c r="W38" s="483"/>
      <c r="X38" s="484"/>
      <c r="Y38" s="32" t="s">
        <v>223</v>
      </c>
    </row>
    <row r="39" spans="1:25" s="73" customFormat="1" ht="20.100000000000001" customHeight="1" x14ac:dyDescent="0.25">
      <c r="A39" s="443" t="s">
        <v>58</v>
      </c>
      <c r="B39" s="444"/>
      <c r="C39" s="444"/>
      <c r="D39" s="444"/>
      <c r="E39" s="445"/>
      <c r="F39" s="510"/>
      <c r="G39" s="510"/>
      <c r="H39" s="511"/>
      <c r="I39" s="105" t="s">
        <v>96</v>
      </c>
      <c r="J39" s="422" t="b">
        <f>IF('Page 1'!$Y$13=TRUE,F39*Lookups!$H$4,IF('Page 1'!$Z$13=TRUE,(F39*Lookups!$H$2)))</f>
        <v>0</v>
      </c>
      <c r="K39" s="423">
        <f t="shared" ref="K39" si="3">IF(J39&lt;101,J39*0.545,IF(J39&gt;100,(J39*0.33)))</f>
        <v>0</v>
      </c>
      <c r="L39" s="485"/>
      <c r="M39" s="486"/>
      <c r="N39" s="106" t="s">
        <v>48</v>
      </c>
      <c r="O39" s="483"/>
      <c r="P39" s="487"/>
      <c r="Q39" s="483"/>
      <c r="R39" s="484"/>
      <c r="S39" s="104"/>
      <c r="T39" s="488"/>
      <c r="U39" s="489"/>
      <c r="V39" s="490"/>
      <c r="W39" s="483"/>
      <c r="X39" s="484"/>
      <c r="Y39" s="32" t="s">
        <v>223</v>
      </c>
    </row>
    <row r="40" spans="1:25" s="73" customFormat="1" ht="21.9" customHeight="1" thickBot="1" x14ac:dyDescent="0.3">
      <c r="A40" s="424" t="s">
        <v>49</v>
      </c>
      <c r="B40" s="509"/>
      <c r="C40" s="426"/>
      <c r="D40" s="427"/>
      <c r="E40" s="427"/>
      <c r="F40" s="427"/>
      <c r="G40" s="427"/>
      <c r="H40" s="428"/>
      <c r="I40" s="107" t="s">
        <v>56</v>
      </c>
      <c r="J40" s="429">
        <f>SUM(J35,J36,J37,J38,J39)</f>
        <v>0</v>
      </c>
      <c r="K40" s="430"/>
      <c r="L40" s="429">
        <f>SUM(L35,L36,L37,L38)</f>
        <v>0</v>
      </c>
      <c r="M40" s="469"/>
      <c r="N40" s="107" t="s">
        <v>56</v>
      </c>
      <c r="O40" s="429">
        <f>SUM(O38,O39)</f>
        <v>0</v>
      </c>
      <c r="P40" s="470"/>
      <c r="Q40" s="471">
        <f>SUM(Q38,Q39)</f>
        <v>0</v>
      </c>
      <c r="R40" s="469"/>
      <c r="S40" s="107" t="s">
        <v>56</v>
      </c>
      <c r="T40" s="473"/>
      <c r="U40" s="474"/>
      <c r="V40" s="475"/>
      <c r="W40" s="429">
        <f>SUM(W35,W36,W37,W38,W39)</f>
        <v>0</v>
      </c>
      <c r="X40" s="469"/>
      <c r="Y40" s="38" t="str">
        <f>IF(AND((J40+L40+O40+Q40+W40)&gt;0,C40=0),"PLEASE COMPLETE REASON FOR TRIP","")</f>
        <v/>
      </c>
    </row>
    <row r="41" spans="1:25" s="73" customFormat="1" ht="20.100000000000001" customHeight="1" x14ac:dyDescent="0.25">
      <c r="A41" s="573" t="s">
        <v>33</v>
      </c>
      <c r="B41" s="504"/>
      <c r="C41" s="505" t="s">
        <v>34</v>
      </c>
      <c r="D41" s="506"/>
      <c r="E41" s="507"/>
      <c r="F41" s="505" t="s">
        <v>35</v>
      </c>
      <c r="G41" s="506"/>
      <c r="H41" s="508"/>
      <c r="I41" s="100"/>
      <c r="J41" s="505" t="s">
        <v>36</v>
      </c>
      <c r="K41" s="507"/>
      <c r="L41" s="505" t="s">
        <v>37</v>
      </c>
      <c r="M41" s="508"/>
      <c r="N41" s="101"/>
      <c r="O41" s="505" t="s">
        <v>36</v>
      </c>
      <c r="P41" s="507"/>
      <c r="Q41" s="505" t="s">
        <v>38</v>
      </c>
      <c r="R41" s="508"/>
      <c r="S41" s="101"/>
      <c r="T41" s="505" t="s">
        <v>39</v>
      </c>
      <c r="U41" s="506"/>
      <c r="V41" s="507"/>
      <c r="W41" s="505" t="s">
        <v>24</v>
      </c>
      <c r="X41" s="508"/>
    </row>
    <row r="42" spans="1:25" s="73" customFormat="1" ht="20.100000000000001" customHeight="1" x14ac:dyDescent="0.25">
      <c r="A42" s="435"/>
      <c r="B42" s="436"/>
      <c r="C42" s="437"/>
      <c r="D42" s="438"/>
      <c r="E42" s="439"/>
      <c r="F42" s="437"/>
      <c r="G42" s="438"/>
      <c r="H42" s="440"/>
      <c r="I42" s="101" t="s">
        <v>40</v>
      </c>
      <c r="J42" s="441"/>
      <c r="K42" s="442"/>
      <c r="L42" s="441"/>
      <c r="M42" s="499"/>
      <c r="N42" s="101" t="s">
        <v>41</v>
      </c>
      <c r="O42" s="441"/>
      <c r="P42" s="498"/>
      <c r="Q42" s="441"/>
      <c r="R42" s="499"/>
      <c r="S42" s="102"/>
      <c r="T42" s="500"/>
      <c r="U42" s="501"/>
      <c r="V42" s="502"/>
      <c r="W42" s="441"/>
      <c r="X42" s="499"/>
      <c r="Y42" s="38" t="str">
        <f>IF(AND((J47+L47+O47+Q47+W47)&gt;0,A42=0),"PLEASE ENTER DATE FOR INCURRED EXPENSE","")</f>
        <v/>
      </c>
    </row>
    <row r="43" spans="1:25" s="73" customFormat="1" ht="20.100000000000001" customHeight="1" x14ac:dyDescent="0.25">
      <c r="A43" s="446"/>
      <c r="B43" s="447"/>
      <c r="C43" s="437"/>
      <c r="D43" s="438"/>
      <c r="E43" s="439"/>
      <c r="F43" s="437"/>
      <c r="G43" s="438"/>
      <c r="H43" s="440"/>
      <c r="I43" s="120" t="s">
        <v>95</v>
      </c>
      <c r="J43" s="519"/>
      <c r="K43" s="520"/>
      <c r="L43" s="519"/>
      <c r="M43" s="521"/>
      <c r="N43" s="101" t="s">
        <v>42</v>
      </c>
      <c r="O43" s="441"/>
      <c r="P43" s="498"/>
      <c r="Q43" s="441"/>
      <c r="R43" s="499"/>
      <c r="S43" s="102"/>
      <c r="T43" s="500"/>
      <c r="U43" s="501"/>
      <c r="V43" s="502"/>
      <c r="W43" s="441"/>
      <c r="X43" s="499"/>
    </row>
    <row r="44" spans="1:25" s="73" customFormat="1" ht="20.100000000000001" customHeight="1" x14ac:dyDescent="0.25">
      <c r="A44" s="431" t="s">
        <v>43</v>
      </c>
      <c r="B44" s="432"/>
      <c r="C44" s="433"/>
      <c r="D44" s="434"/>
      <c r="E44" s="136" t="s">
        <v>44</v>
      </c>
      <c r="F44" s="433"/>
      <c r="G44" s="434"/>
      <c r="H44" s="137" t="s">
        <v>44</v>
      </c>
      <c r="I44" s="543"/>
      <c r="J44" s="496"/>
      <c r="K44" s="496"/>
      <c r="L44" s="496"/>
      <c r="M44" s="497"/>
      <c r="N44" s="101" t="s">
        <v>45</v>
      </c>
      <c r="O44" s="441"/>
      <c r="P44" s="498"/>
      <c r="Q44" s="441"/>
      <c r="R44" s="499"/>
      <c r="S44" s="102"/>
      <c r="T44" s="500"/>
      <c r="U44" s="501"/>
      <c r="V44" s="502"/>
      <c r="W44" s="441"/>
      <c r="X44" s="499"/>
      <c r="Y44" s="32"/>
    </row>
    <row r="45" spans="1:25" s="73" customFormat="1" ht="21" customHeight="1" x14ac:dyDescent="0.25">
      <c r="A45" s="418" t="s">
        <v>46</v>
      </c>
      <c r="B45" s="419"/>
      <c r="C45" s="420"/>
      <c r="D45" s="421"/>
      <c r="E45" s="135" t="s">
        <v>47</v>
      </c>
      <c r="F45" s="420"/>
      <c r="G45" s="421"/>
      <c r="H45" s="137" t="s">
        <v>47</v>
      </c>
      <c r="I45" s="494"/>
      <c r="J45" s="495"/>
      <c r="K45" s="495"/>
      <c r="L45" s="496"/>
      <c r="M45" s="497"/>
      <c r="N45" s="103" t="s">
        <v>59</v>
      </c>
      <c r="O45" s="422">
        <f>SUM(O42:P44)</f>
        <v>0</v>
      </c>
      <c r="P45" s="479"/>
      <c r="Q45" s="422">
        <f>SUM(Q42:Q44)</f>
        <v>0</v>
      </c>
      <c r="R45" s="479"/>
      <c r="S45" s="104"/>
      <c r="T45" s="480"/>
      <c r="U45" s="481"/>
      <c r="V45" s="482"/>
      <c r="W45" s="483"/>
      <c r="X45" s="484"/>
      <c r="Y45" s="32" t="s">
        <v>223</v>
      </c>
    </row>
    <row r="46" spans="1:25" s="73" customFormat="1" ht="20.100000000000001" customHeight="1" x14ac:dyDescent="0.25">
      <c r="A46" s="443" t="s">
        <v>58</v>
      </c>
      <c r="B46" s="444"/>
      <c r="C46" s="444"/>
      <c r="D46" s="444"/>
      <c r="E46" s="445"/>
      <c r="F46" s="510"/>
      <c r="G46" s="510"/>
      <c r="H46" s="511"/>
      <c r="I46" s="105" t="s">
        <v>96</v>
      </c>
      <c r="J46" s="422" t="b">
        <f>IF('Page 1'!$Y$13=TRUE,F46*Lookups!$H$4,IF('Page 1'!$Z$13=TRUE,(F46*Lookups!$H$2)))</f>
        <v>0</v>
      </c>
      <c r="K46" s="423">
        <f t="shared" ref="K46" si="4">IF(J46&lt;101,J46*0.545,IF(J46&gt;100,(J46*0.33)))</f>
        <v>0</v>
      </c>
      <c r="L46" s="574"/>
      <c r="M46" s="575"/>
      <c r="N46" s="106" t="s">
        <v>48</v>
      </c>
      <c r="O46" s="483"/>
      <c r="P46" s="487"/>
      <c r="Q46" s="483"/>
      <c r="R46" s="484"/>
      <c r="S46" s="104"/>
      <c r="T46" s="488"/>
      <c r="U46" s="489"/>
      <c r="V46" s="490"/>
      <c r="W46" s="483"/>
      <c r="X46" s="484"/>
      <c r="Y46" s="32" t="s">
        <v>223</v>
      </c>
    </row>
    <row r="47" spans="1:25" s="73" customFormat="1" ht="21.9" customHeight="1" thickBot="1" x14ac:dyDescent="0.3">
      <c r="A47" s="424" t="s">
        <v>49</v>
      </c>
      <c r="B47" s="509"/>
      <c r="C47" s="426"/>
      <c r="D47" s="427"/>
      <c r="E47" s="427"/>
      <c r="F47" s="427"/>
      <c r="G47" s="427"/>
      <c r="H47" s="428"/>
      <c r="I47" s="107" t="s">
        <v>56</v>
      </c>
      <c r="J47" s="429">
        <f>SUM(J42,J43,J44,J45,J46)</f>
        <v>0</v>
      </c>
      <c r="K47" s="430"/>
      <c r="L47" s="429">
        <f>SUM(L42,L43,L44,L45)</f>
        <v>0</v>
      </c>
      <c r="M47" s="469"/>
      <c r="N47" s="107" t="s">
        <v>56</v>
      </c>
      <c r="O47" s="429">
        <f>SUM(O45,O46)</f>
        <v>0</v>
      </c>
      <c r="P47" s="470"/>
      <c r="Q47" s="471">
        <f>SUM(Q45,Q46)</f>
        <v>0</v>
      </c>
      <c r="R47" s="469"/>
      <c r="S47" s="107" t="s">
        <v>56</v>
      </c>
      <c r="T47" s="473"/>
      <c r="U47" s="474"/>
      <c r="V47" s="475"/>
      <c r="W47" s="429">
        <f>SUM(W42,W43,W44,W45,W46)</f>
        <v>0</v>
      </c>
      <c r="X47" s="469"/>
      <c r="Y47" s="38" t="str">
        <f>IF(AND((J47+L47+O47+Q47+W47)&gt;0,C47=0),"PLEASE COMPLETE REASON FOR TRIP","")</f>
        <v/>
      </c>
    </row>
    <row r="48" spans="1:25" s="83" customFormat="1" ht="24" customHeight="1" x14ac:dyDescent="0.3">
      <c r="A48" s="184" t="s">
        <v>214</v>
      </c>
      <c r="I48" s="108" t="s">
        <v>40</v>
      </c>
      <c r="J48" s="563">
        <f>SUM(J9,J14,J21,J28,J35,J42)</f>
        <v>0</v>
      </c>
      <c r="K48" s="564"/>
      <c r="L48" s="563">
        <f>SUM(L9,L14,L21,L28,L35,L42)</f>
        <v>0</v>
      </c>
      <c r="M48" s="564"/>
      <c r="N48" s="109" t="s">
        <v>59</v>
      </c>
      <c r="O48" s="563">
        <f>SUM(O38,O31,O24,O17,O11,O45)</f>
        <v>0</v>
      </c>
      <c r="P48" s="564"/>
      <c r="Q48" s="563">
        <f>SUM(Q38,Q31,Q24,Q17,Q11,Q45)</f>
        <v>0</v>
      </c>
      <c r="R48" s="564"/>
      <c r="S48" s="109" t="s">
        <v>53</v>
      </c>
      <c r="T48" s="565"/>
      <c r="U48" s="565"/>
      <c r="V48" s="566"/>
      <c r="W48" s="563">
        <f>SUM(W40,W33,W26,W19,W47)</f>
        <v>0</v>
      </c>
      <c r="X48" s="567"/>
    </row>
    <row r="49" spans="1:25" s="83" customFormat="1" ht="24" customHeight="1" thickBot="1" x14ac:dyDescent="0.35">
      <c r="A49" s="184" t="s">
        <v>215</v>
      </c>
      <c r="I49" s="110" t="s">
        <v>95</v>
      </c>
      <c r="J49" s="570">
        <f>SUM(J10,J15,J22,J29,J36,J43)</f>
        <v>0</v>
      </c>
      <c r="K49" s="571"/>
      <c r="L49" s="570">
        <f>SUM(L10,L15,L22,L29,L36,L43)</f>
        <v>0</v>
      </c>
      <c r="M49" s="571"/>
      <c r="N49" s="111" t="s">
        <v>60</v>
      </c>
      <c r="O49" s="570">
        <f>SUM(O39,O32,O25,O18,O12,O46)</f>
        <v>0</v>
      </c>
      <c r="P49" s="571"/>
      <c r="Q49" s="570">
        <f>SUM(Q39,Q32,Q25,Q18,Q12,Q46)</f>
        <v>0</v>
      </c>
      <c r="R49" s="571"/>
      <c r="S49" s="112" t="s">
        <v>50</v>
      </c>
      <c r="T49" s="474"/>
      <c r="U49" s="474"/>
      <c r="V49" s="475"/>
      <c r="W49" s="568">
        <f>SUM(W12,W48)</f>
        <v>0</v>
      </c>
      <c r="X49" s="569"/>
    </row>
    <row r="50" spans="1:25" s="83" customFormat="1" ht="24" customHeight="1" x14ac:dyDescent="0.25">
      <c r="A50" s="114"/>
      <c r="B50" s="114"/>
      <c r="G50" s="113"/>
      <c r="H50" s="113"/>
      <c r="I50" s="461"/>
      <c r="J50" s="462"/>
      <c r="K50" s="462"/>
      <c r="L50" s="492"/>
      <c r="M50" s="493"/>
      <c r="N50" s="111" t="s">
        <v>53</v>
      </c>
      <c r="O50" s="570">
        <f>SUM(O48:P49)</f>
        <v>0</v>
      </c>
      <c r="P50" s="571"/>
      <c r="Q50" s="570">
        <f>SUM(Q48:R49)</f>
        <v>0</v>
      </c>
      <c r="R50" s="572"/>
      <c r="S50" s="15"/>
      <c r="T50" s="15"/>
      <c r="U50" s="15"/>
      <c r="V50" s="15"/>
      <c r="W50" s="15"/>
      <c r="X50" s="15"/>
    </row>
    <row r="51" spans="1:25" s="83" customFormat="1" ht="24" customHeight="1" thickBot="1" x14ac:dyDescent="0.35">
      <c r="A51" s="118"/>
      <c r="B51" s="118"/>
      <c r="C51" s="118"/>
      <c r="D51" s="118"/>
      <c r="E51" s="118"/>
      <c r="F51" s="118"/>
      <c r="I51" s="115" t="s">
        <v>96</v>
      </c>
      <c r="J51" s="570">
        <f>SUM(J12,J18,J25,J32,J39,J46)</f>
        <v>0</v>
      </c>
      <c r="K51" s="571"/>
      <c r="L51" s="457">
        <f>SUM(F46+F39+F32+F25+F18+L12)</f>
        <v>0</v>
      </c>
      <c r="M51" s="458"/>
      <c r="N51" s="116" t="s">
        <v>55</v>
      </c>
      <c r="O51" s="448">
        <f>SUM(O50)</f>
        <v>0</v>
      </c>
      <c r="P51" s="449"/>
      <c r="Q51" s="448">
        <f>SUM(Q50)</f>
        <v>0</v>
      </c>
      <c r="R51" s="450"/>
      <c r="S51" s="15"/>
      <c r="T51" s="15"/>
      <c r="U51" s="15"/>
      <c r="V51" s="15"/>
      <c r="W51" s="15"/>
      <c r="X51" s="15"/>
    </row>
    <row r="52" spans="1:25" s="83" customFormat="1" ht="24" customHeight="1" x14ac:dyDescent="0.25">
      <c r="A52" s="118"/>
      <c r="B52" s="118"/>
      <c r="C52" s="118"/>
      <c r="D52" s="118"/>
      <c r="E52" s="118"/>
      <c r="F52" s="118"/>
      <c r="I52" s="111" t="s">
        <v>53</v>
      </c>
      <c r="J52" s="570">
        <f>SUM(J48+J49+J50+J51)</f>
        <v>0</v>
      </c>
      <c r="K52" s="571"/>
      <c r="L52" s="570">
        <f>SUM(L48,L49,L50)</f>
        <v>0</v>
      </c>
      <c r="M52" s="572"/>
      <c r="N52" s="117"/>
      <c r="O52" s="15"/>
      <c r="P52" s="15"/>
      <c r="Q52" s="15"/>
      <c r="R52" s="15"/>
      <c r="S52" s="15"/>
      <c r="T52" s="15"/>
      <c r="U52" s="15"/>
      <c r="V52" s="15"/>
      <c r="W52" s="15"/>
      <c r="X52" s="15"/>
      <c r="Y52" s="15"/>
    </row>
    <row r="53" spans="1:25" s="83" customFormat="1" ht="24" customHeight="1" thickBot="1" x14ac:dyDescent="0.3">
      <c r="A53" s="15"/>
      <c r="B53" s="15"/>
      <c r="C53" s="15"/>
      <c r="D53" s="15"/>
      <c r="E53" s="15"/>
      <c r="F53" s="15"/>
      <c r="I53" s="116" t="s">
        <v>55</v>
      </c>
      <c r="J53" s="448">
        <f>SUM(J52)</f>
        <v>0</v>
      </c>
      <c r="K53" s="449"/>
      <c r="L53" s="448">
        <f>SUM(L52)</f>
        <v>0</v>
      </c>
      <c r="M53" s="450"/>
      <c r="N53" s="117"/>
      <c r="O53" s="15"/>
      <c r="P53" s="15"/>
      <c r="Q53" s="15"/>
      <c r="R53" s="15"/>
      <c r="S53" s="15"/>
      <c r="T53" s="15"/>
      <c r="U53" s="15"/>
      <c r="V53" s="15"/>
      <c r="W53" s="15"/>
      <c r="X53" s="15"/>
    </row>
    <row r="54" spans="1:25" ht="18" customHeight="1" x14ac:dyDescent="0.25">
      <c r="G54" s="118"/>
      <c r="H54" s="118"/>
      <c r="I54" s="119"/>
      <c r="J54" s="118"/>
      <c r="N54" s="117"/>
    </row>
    <row r="55" spans="1:25" ht="18" customHeight="1" x14ac:dyDescent="0.25">
      <c r="G55" s="118"/>
      <c r="H55" s="118"/>
      <c r="I55" s="118"/>
      <c r="J55" s="118"/>
    </row>
    <row r="56" spans="1:25" ht="18" customHeight="1" x14ac:dyDescent="0.25"/>
    <row r="57" spans="1:25" ht="18" customHeight="1" x14ac:dyDescent="0.25"/>
    <row r="58" spans="1:25" ht="18" customHeight="1" x14ac:dyDescent="0.25"/>
    <row r="59" spans="1:25" ht="18" customHeight="1" x14ac:dyDescent="0.25"/>
    <row r="60" spans="1:25" ht="18" customHeight="1" x14ac:dyDescent="0.25"/>
    <row r="61" spans="1:25" ht="18" customHeight="1" x14ac:dyDescent="0.25"/>
    <row r="62" spans="1:25" ht="18" customHeight="1" x14ac:dyDescent="0.25"/>
    <row r="63" spans="1:25" ht="18" customHeight="1" x14ac:dyDescent="0.25"/>
    <row r="64" spans="1:25"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4" ht="18" customHeight="1" x14ac:dyDescent="0.25"/>
    <row r="75" ht="18" customHeight="1" x14ac:dyDescent="0.25"/>
    <row r="80" ht="18" customHeight="1" x14ac:dyDescent="0.25"/>
    <row r="81" ht="18" customHeight="1" x14ac:dyDescent="0.25"/>
    <row r="82" ht="18" customHeight="1" x14ac:dyDescent="0.25"/>
  </sheetData>
  <sheetProtection algorithmName="SHA-512" hashValue="DqWV+0nVOuHNx3qZe91L0flUP0GiZa4uxDI013ejO/1n1HWTnr/GsJgxSeFkadFwtBhMXVCaotOFbLF5O/FEZQ==" saltValue="coQXyNnVINeXKeW6hyoawA==" spinCount="100000" sheet="1" objects="1" scenarios="1"/>
  <mergeCells count="347">
    <mergeCell ref="J53:K53"/>
    <mergeCell ref="L53:M53"/>
    <mergeCell ref="W48:X48"/>
    <mergeCell ref="T49:V49"/>
    <mergeCell ref="W49:X49"/>
    <mergeCell ref="O50:P50"/>
    <mergeCell ref="Q50:R50"/>
    <mergeCell ref="J52:K52"/>
    <mergeCell ref="L52:M52"/>
    <mergeCell ref="J51:K51"/>
    <mergeCell ref="L51:M51"/>
    <mergeCell ref="O51:P51"/>
    <mergeCell ref="Q51:R51"/>
    <mergeCell ref="O48:P48"/>
    <mergeCell ref="Q48:R48"/>
    <mergeCell ref="J49:K49"/>
    <mergeCell ref="L49:M49"/>
    <mergeCell ref="O49:P49"/>
    <mergeCell ref="Q49:R49"/>
    <mergeCell ref="J48:K48"/>
    <mergeCell ref="L48:M48"/>
    <mergeCell ref="T48:V48"/>
    <mergeCell ref="I50:M50"/>
    <mergeCell ref="T45:V45"/>
    <mergeCell ref="W45:X45"/>
    <mergeCell ref="A47:B47"/>
    <mergeCell ref="J47:K47"/>
    <mergeCell ref="L47:M47"/>
    <mergeCell ref="O47:P47"/>
    <mergeCell ref="Q47:R47"/>
    <mergeCell ref="T47:V47"/>
    <mergeCell ref="A46:E46"/>
    <mergeCell ref="F46:H46"/>
    <mergeCell ref="J46:K46"/>
    <mergeCell ref="L46:M46"/>
    <mergeCell ref="O46:P46"/>
    <mergeCell ref="Q46:R46"/>
    <mergeCell ref="T46:V46"/>
    <mergeCell ref="W46:X46"/>
    <mergeCell ref="C47:H47"/>
    <mergeCell ref="W47:X47"/>
    <mergeCell ref="A45:B45"/>
    <mergeCell ref="W36:X36"/>
    <mergeCell ref="C37:D37"/>
    <mergeCell ref="F37:G37"/>
    <mergeCell ref="O45:P45"/>
    <mergeCell ref="Q45:R45"/>
    <mergeCell ref="C45:D45"/>
    <mergeCell ref="F45:G45"/>
    <mergeCell ref="T38:V38"/>
    <mergeCell ref="W40:X40"/>
    <mergeCell ref="J41:K41"/>
    <mergeCell ref="L41:M41"/>
    <mergeCell ref="O41:P41"/>
    <mergeCell ref="Q41:R41"/>
    <mergeCell ref="T41:V41"/>
    <mergeCell ref="W41:X41"/>
    <mergeCell ref="T39:V39"/>
    <mergeCell ref="W39:X39"/>
    <mergeCell ref="J39:K39"/>
    <mergeCell ref="L39:M39"/>
    <mergeCell ref="O39:P39"/>
    <mergeCell ref="Q39:R39"/>
    <mergeCell ref="W38:X38"/>
    <mergeCell ref="O38:P38"/>
    <mergeCell ref="Q38:R38"/>
    <mergeCell ref="O37:P37"/>
    <mergeCell ref="Q37:R37"/>
    <mergeCell ref="T37:V37"/>
    <mergeCell ref="A36:B36"/>
    <mergeCell ref="C36:E36"/>
    <mergeCell ref="F36:H36"/>
    <mergeCell ref="J36:K36"/>
    <mergeCell ref="L36:M36"/>
    <mergeCell ref="O36:P36"/>
    <mergeCell ref="Q36:R36"/>
    <mergeCell ref="T36:V36"/>
    <mergeCell ref="W37:X37"/>
    <mergeCell ref="O34:P34"/>
    <mergeCell ref="Q34:R34"/>
    <mergeCell ref="A35:B35"/>
    <mergeCell ref="C35:E35"/>
    <mergeCell ref="F35:H35"/>
    <mergeCell ref="J35:K35"/>
    <mergeCell ref="L35:M35"/>
    <mergeCell ref="O35:P35"/>
    <mergeCell ref="Q35:R35"/>
    <mergeCell ref="A34:B34"/>
    <mergeCell ref="C34:E34"/>
    <mergeCell ref="F34:H34"/>
    <mergeCell ref="J34:K34"/>
    <mergeCell ref="L34:M34"/>
    <mergeCell ref="T34:V34"/>
    <mergeCell ref="W34:X34"/>
    <mergeCell ref="I37:M38"/>
    <mergeCell ref="A38:B38"/>
    <mergeCell ref="C38:D38"/>
    <mergeCell ref="F38:G38"/>
    <mergeCell ref="T35:V35"/>
    <mergeCell ref="W35:X35"/>
    <mergeCell ref="A37:B37"/>
    <mergeCell ref="T32:V32"/>
    <mergeCell ref="W32:X32"/>
    <mergeCell ref="A33:B33"/>
    <mergeCell ref="J33:K33"/>
    <mergeCell ref="L33:M33"/>
    <mergeCell ref="O33:P33"/>
    <mergeCell ref="Q33:R33"/>
    <mergeCell ref="T33:V33"/>
    <mergeCell ref="J32:K32"/>
    <mergeCell ref="L32:M32"/>
    <mergeCell ref="O32:P32"/>
    <mergeCell ref="Q32:R32"/>
    <mergeCell ref="W33:X33"/>
    <mergeCell ref="A32:E32"/>
    <mergeCell ref="F32:H32"/>
    <mergeCell ref="C33:H33"/>
    <mergeCell ref="Q29:R29"/>
    <mergeCell ref="A28:B28"/>
    <mergeCell ref="C28:E28"/>
    <mergeCell ref="F28:H28"/>
    <mergeCell ref="J28:K28"/>
    <mergeCell ref="L28:M28"/>
    <mergeCell ref="T28:V28"/>
    <mergeCell ref="O28:P28"/>
    <mergeCell ref="Q28:R28"/>
    <mergeCell ref="T27:V27"/>
    <mergeCell ref="A26:B26"/>
    <mergeCell ref="C26:H26"/>
    <mergeCell ref="J26:K26"/>
    <mergeCell ref="L26:M26"/>
    <mergeCell ref="O26:P26"/>
    <mergeCell ref="Q26:R26"/>
    <mergeCell ref="T26:V26"/>
    <mergeCell ref="W26:X26"/>
    <mergeCell ref="W27:X27"/>
    <mergeCell ref="A27:B27"/>
    <mergeCell ref="C27:E27"/>
    <mergeCell ref="F27:H27"/>
    <mergeCell ref="J27:K27"/>
    <mergeCell ref="L27:M27"/>
    <mergeCell ref="I23:M24"/>
    <mergeCell ref="J22:K22"/>
    <mergeCell ref="L22:M22"/>
    <mergeCell ref="O22:P22"/>
    <mergeCell ref="Q22:R22"/>
    <mergeCell ref="C22:E22"/>
    <mergeCell ref="F22:H22"/>
    <mergeCell ref="O27:P27"/>
    <mergeCell ref="Q27:R27"/>
    <mergeCell ref="F25:H25"/>
    <mergeCell ref="J25:K25"/>
    <mergeCell ref="L25:M25"/>
    <mergeCell ref="O25:P25"/>
    <mergeCell ref="O23:P23"/>
    <mergeCell ref="Q23:R23"/>
    <mergeCell ref="Q25:R25"/>
    <mergeCell ref="T22:V22"/>
    <mergeCell ref="W22:X22"/>
    <mergeCell ref="W23:X23"/>
    <mergeCell ref="T24:V24"/>
    <mergeCell ref="W24:X24"/>
    <mergeCell ref="O24:P24"/>
    <mergeCell ref="Q24:R24"/>
    <mergeCell ref="T25:V25"/>
    <mergeCell ref="W25:X25"/>
    <mergeCell ref="T23:V23"/>
    <mergeCell ref="J21:K21"/>
    <mergeCell ref="L21:M21"/>
    <mergeCell ref="O21:P21"/>
    <mergeCell ref="Q21:R21"/>
    <mergeCell ref="T21:V21"/>
    <mergeCell ref="W21:X21"/>
    <mergeCell ref="C21:E21"/>
    <mergeCell ref="F21:H21"/>
    <mergeCell ref="J20:K20"/>
    <mergeCell ref="L20:M20"/>
    <mergeCell ref="O20:P20"/>
    <mergeCell ref="F20:H20"/>
    <mergeCell ref="Q20:R20"/>
    <mergeCell ref="W19:X19"/>
    <mergeCell ref="T18:V18"/>
    <mergeCell ref="W18:X18"/>
    <mergeCell ref="T20:V20"/>
    <mergeCell ref="W20:X20"/>
    <mergeCell ref="C7:H7"/>
    <mergeCell ref="I7:M7"/>
    <mergeCell ref="J12:K12"/>
    <mergeCell ref="J19:K19"/>
    <mergeCell ref="L19:M19"/>
    <mergeCell ref="C17:D17"/>
    <mergeCell ref="F17:G17"/>
    <mergeCell ref="A18:E18"/>
    <mergeCell ref="F18:H18"/>
    <mergeCell ref="J18:K18"/>
    <mergeCell ref="L18:M18"/>
    <mergeCell ref="A16:B16"/>
    <mergeCell ref="C16:D16"/>
    <mergeCell ref="F16:G16"/>
    <mergeCell ref="A13:B13"/>
    <mergeCell ref="A8:B8"/>
    <mergeCell ref="J13:K13"/>
    <mergeCell ref="O15:P15"/>
    <mergeCell ref="I16:M17"/>
    <mergeCell ref="Q8:R8"/>
    <mergeCell ref="J9:K9"/>
    <mergeCell ref="J10:K10"/>
    <mergeCell ref="J11:K11"/>
    <mergeCell ref="O19:P19"/>
    <mergeCell ref="Q19:R19"/>
    <mergeCell ref="T19:V19"/>
    <mergeCell ref="T8:V8"/>
    <mergeCell ref="Q15:R15"/>
    <mergeCell ref="T15:V15"/>
    <mergeCell ref="O17:P17"/>
    <mergeCell ref="J15:K15"/>
    <mergeCell ref="L15:M15"/>
    <mergeCell ref="Q16:R16"/>
    <mergeCell ref="C8:E8"/>
    <mergeCell ref="F8:H8"/>
    <mergeCell ref="C19:H19"/>
    <mergeCell ref="J8:K8"/>
    <mergeCell ref="L8:M8"/>
    <mergeCell ref="O8:P8"/>
    <mergeCell ref="O16:P16"/>
    <mergeCell ref="W15:X15"/>
    <mergeCell ref="Q18:R18"/>
    <mergeCell ref="Q17:R17"/>
    <mergeCell ref="W17:X17"/>
    <mergeCell ref="L13:M13"/>
    <mergeCell ref="Q11:R11"/>
    <mergeCell ref="O12:P12"/>
    <mergeCell ref="Q12:R12"/>
    <mergeCell ref="L9:M9"/>
    <mergeCell ref="L10:M10"/>
    <mergeCell ref="L11:M11"/>
    <mergeCell ref="W16:X16"/>
    <mergeCell ref="O11:P11"/>
    <mergeCell ref="W12:X12"/>
    <mergeCell ref="O18:P18"/>
    <mergeCell ref="T16:V16"/>
    <mergeCell ref="T17:V17"/>
    <mergeCell ref="A1:X1"/>
    <mergeCell ref="A2:X2"/>
    <mergeCell ref="A7:B7"/>
    <mergeCell ref="E4:L4"/>
    <mergeCell ref="S4:X4"/>
    <mergeCell ref="C5:F5"/>
    <mergeCell ref="H5:J5"/>
    <mergeCell ref="A14:B14"/>
    <mergeCell ref="C14:E14"/>
    <mergeCell ref="F14:H14"/>
    <mergeCell ref="J14:K14"/>
    <mergeCell ref="L14:M14"/>
    <mergeCell ref="T14:V14"/>
    <mergeCell ref="W14:X14"/>
    <mergeCell ref="W8:X8"/>
    <mergeCell ref="Q13:R13"/>
    <mergeCell ref="T13:V13"/>
    <mergeCell ref="W13:X13"/>
    <mergeCell ref="O14:P14"/>
    <mergeCell ref="Q14:R14"/>
    <mergeCell ref="O13:P13"/>
    <mergeCell ref="L12:M12"/>
    <mergeCell ref="N7:R7"/>
    <mergeCell ref="S7:X7"/>
    <mergeCell ref="W28:X28"/>
    <mergeCell ref="C29:E29"/>
    <mergeCell ref="F29:H29"/>
    <mergeCell ref="C31:D31"/>
    <mergeCell ref="F31:G31"/>
    <mergeCell ref="A31:B31"/>
    <mergeCell ref="A30:B30"/>
    <mergeCell ref="C30:D30"/>
    <mergeCell ref="F30:G30"/>
    <mergeCell ref="O30:P30"/>
    <mergeCell ref="Q30:R30"/>
    <mergeCell ref="T30:V30"/>
    <mergeCell ref="W30:X30"/>
    <mergeCell ref="O31:P31"/>
    <mergeCell ref="Q31:R31"/>
    <mergeCell ref="T31:V31"/>
    <mergeCell ref="W31:X31"/>
    <mergeCell ref="T29:V29"/>
    <mergeCell ref="W29:X29"/>
    <mergeCell ref="I30:M31"/>
    <mergeCell ref="A29:B29"/>
    <mergeCell ref="J29:K29"/>
    <mergeCell ref="L29:M29"/>
    <mergeCell ref="O29:P29"/>
    <mergeCell ref="A24:B24"/>
    <mergeCell ref="C24:D24"/>
    <mergeCell ref="F24:G24"/>
    <mergeCell ref="A21:B21"/>
    <mergeCell ref="A23:B23"/>
    <mergeCell ref="C20:E20"/>
    <mergeCell ref="A22:B22"/>
    <mergeCell ref="A39:E39"/>
    <mergeCell ref="C9:H12"/>
    <mergeCell ref="A19:B19"/>
    <mergeCell ref="A20:B20"/>
    <mergeCell ref="C23:D23"/>
    <mergeCell ref="F23:G23"/>
    <mergeCell ref="A25:E25"/>
    <mergeCell ref="F39:H39"/>
    <mergeCell ref="A15:B15"/>
    <mergeCell ref="C15:E15"/>
    <mergeCell ref="F15:H15"/>
    <mergeCell ref="C13:E13"/>
    <mergeCell ref="F13:H13"/>
    <mergeCell ref="A17:B17"/>
    <mergeCell ref="C40:H40"/>
    <mergeCell ref="C41:E41"/>
    <mergeCell ref="F41:H41"/>
    <mergeCell ref="C42:E42"/>
    <mergeCell ref="F42:H42"/>
    <mergeCell ref="A44:B44"/>
    <mergeCell ref="C44:D44"/>
    <mergeCell ref="F44:G44"/>
    <mergeCell ref="A43:B43"/>
    <mergeCell ref="C43:E43"/>
    <mergeCell ref="F43:H43"/>
    <mergeCell ref="A42:B42"/>
    <mergeCell ref="T44:V44"/>
    <mergeCell ref="W44:X44"/>
    <mergeCell ref="A41:B41"/>
    <mergeCell ref="A40:B40"/>
    <mergeCell ref="J40:K40"/>
    <mergeCell ref="L40:M40"/>
    <mergeCell ref="O40:P40"/>
    <mergeCell ref="Q40:R40"/>
    <mergeCell ref="T40:V40"/>
    <mergeCell ref="T42:V42"/>
    <mergeCell ref="W42:X42"/>
    <mergeCell ref="J43:K43"/>
    <mergeCell ref="L43:M43"/>
    <mergeCell ref="O43:P43"/>
    <mergeCell ref="Q43:R43"/>
    <mergeCell ref="T43:V43"/>
    <mergeCell ref="J42:K42"/>
    <mergeCell ref="L42:M42"/>
    <mergeCell ref="O42:P42"/>
    <mergeCell ref="Q42:R42"/>
    <mergeCell ref="W43:X43"/>
    <mergeCell ref="O44:P44"/>
    <mergeCell ref="Q44:R44"/>
    <mergeCell ref="I44:M45"/>
  </mergeCells>
  <conditionalFormatting sqref="A14:B14">
    <cfRule type="expression" dxfId="79" priority="13">
      <formula>$Y14 ="PLEASE ENTER DATE FOR INCURRED EXPENSE"</formula>
    </cfRule>
  </conditionalFormatting>
  <conditionalFormatting sqref="A21:B21">
    <cfRule type="expression" dxfId="78" priority="12">
      <formula>$Y21 ="PLEASE ENTER DATE FOR INCURRED EXPENSE"</formula>
    </cfRule>
  </conditionalFormatting>
  <conditionalFormatting sqref="A28:B28">
    <cfRule type="expression" dxfId="77" priority="11">
      <formula>$Y28 ="PLEASE ENTER DATE FOR INCURRED EXPENSE"</formula>
    </cfRule>
  </conditionalFormatting>
  <conditionalFormatting sqref="A35:B35">
    <cfRule type="expression" dxfId="76" priority="10">
      <formula>$Y35 ="PLEASE ENTER DATE FOR INCURRED EXPENSE"</formula>
    </cfRule>
  </conditionalFormatting>
  <conditionalFormatting sqref="A42:B42">
    <cfRule type="expression" dxfId="75" priority="9">
      <formula>$Y42 ="PLEASE ENTER DATE FOR INCURRED EXPENSE"</formula>
    </cfRule>
  </conditionalFormatting>
  <conditionalFormatting sqref="C19:H19">
    <cfRule type="expression" dxfId="74" priority="27">
      <formula>$Y14="PLEASE ENTER DATE FOR INCURRED EXPENSE"</formula>
    </cfRule>
    <cfRule type="expression" dxfId="73" priority="28">
      <formula>$Y19 ="PLEASE COMPLETE REASON FOR TRIP"</formula>
    </cfRule>
  </conditionalFormatting>
  <conditionalFormatting sqref="C26:H26">
    <cfRule type="expression" dxfId="72" priority="7">
      <formula>$Y21="PLEASE ENTER DATE FOR INCURRED EXPENSE"</formula>
    </cfRule>
    <cfRule type="expression" dxfId="71" priority="8">
      <formula>$Y26 ="PLEASE COMPLETE REASON FOR TRIP"</formula>
    </cfRule>
  </conditionalFormatting>
  <conditionalFormatting sqref="C33:H33">
    <cfRule type="expression" dxfId="70" priority="5">
      <formula>$Y28="PLEASE ENTER DATE FOR INCURRED EXPENSE"</formula>
    </cfRule>
    <cfRule type="expression" dxfId="69" priority="6">
      <formula>$Y33 ="PLEASE COMPLETE REASON FOR TRIP"</formula>
    </cfRule>
  </conditionalFormatting>
  <conditionalFormatting sqref="C40:H40">
    <cfRule type="expression" dxfId="68" priority="3">
      <formula>$Y35="PLEASE ENTER DATE FOR INCURRED EXPENSE"</formula>
    </cfRule>
    <cfRule type="expression" dxfId="67" priority="4">
      <formula>$Y40 ="PLEASE COMPLETE REASON FOR TRIP"</formula>
    </cfRule>
  </conditionalFormatting>
  <conditionalFormatting sqref="C47:H47">
    <cfRule type="expression" dxfId="66" priority="1">
      <formula>$Y42="PLEASE ENTER DATE FOR INCURRED EXPENSE"</formula>
    </cfRule>
    <cfRule type="expression" dxfId="65" priority="2">
      <formula>$Y47 ="PLEASE COMPLETE REASON FOR TRIP"</formula>
    </cfRule>
  </conditionalFormatting>
  <conditionalFormatting sqref="J18:K18">
    <cfRule type="cellIs" dxfId="64" priority="33" operator="equal">
      <formula>FALSE</formula>
    </cfRule>
  </conditionalFormatting>
  <conditionalFormatting sqref="J25:K25">
    <cfRule type="cellIs" dxfId="63" priority="32" operator="equal">
      <formula>FALSE</formula>
    </cfRule>
  </conditionalFormatting>
  <conditionalFormatting sqref="J32:K32">
    <cfRule type="cellIs" dxfId="62" priority="31" operator="equal">
      <formula>FALSE</formula>
    </cfRule>
  </conditionalFormatting>
  <conditionalFormatting sqref="J39:K39">
    <cfRule type="cellIs" dxfId="61" priority="30" operator="equal">
      <formula>FALSE</formula>
    </cfRule>
  </conditionalFormatting>
  <conditionalFormatting sqref="J46:K46">
    <cfRule type="cellIs" dxfId="60" priority="29" operator="equal">
      <formula>FALSE</formula>
    </cfRule>
  </conditionalFormatting>
  <dataValidations count="8">
    <dataValidation type="list" allowBlank="1" showInputMessage="1" showErrorMessage="1" sqref="H30:H31 E30:E31 H16:H17 H23:H24 E23:E24 E16:E17 H37:H38 E37:E38 H44:H45 E44:E45" xr:uid="{00000000-0002-0000-0400-000003000000}">
      <formula1>"a.m., p.m."</formula1>
    </dataValidation>
    <dataValidation allowBlank="1" showInputMessage="1" showErrorMessage="1" prompt="Time must be entered in h:mm format." sqref="C30:C31 D30 D16 F23:G24 C23:C24 F16:G17 C16:C17 D23 F30:G31 C37:C38 D37 F37:G38 C44:C45 D44 F44:G45" xr:uid="{00000000-0002-0000-0400-000004000000}"/>
    <dataValidation allowBlank="1" showInputMessage="1" showErrorMessage="1" prompt="Maximum Daily Total_x000a_39.40" sqref="O45:P45" xr:uid="{00000000-0002-0000-0400-000006000000}"/>
    <dataValidation allowBlank="1" showInputMessage="1" showErrorMessage="1" prompt="Maximum Daily Total_x000a_42.10_x000a_" sqref="Q38:R38" xr:uid="{00000000-0002-0000-0400-000007000000}"/>
    <dataValidation allowBlank="1" showInputMessage="1" showErrorMessage="1" prompt="Maximum $75.10" sqref="O39:P39" xr:uid="{00000000-0002-0000-0400-000009000000}"/>
    <dataValidation type="date" operator="greaterThanOrEqual" allowBlank="1" showInputMessage="1" showErrorMessage="1" prompt="Travel end date -mm/dd/yy" sqref="G5:H5" xr:uid="{00000000-0002-0000-0400-00000A000000}">
      <formula1>36892</formula1>
    </dataValidation>
    <dataValidation type="date" operator="greaterThanOrEqual" allowBlank="1" showInputMessage="1" showErrorMessage="1" prompt="Travel begin date -mm/dd/yy" sqref="C5" xr:uid="{00000000-0002-0000-0400-00000B000000}">
      <formula1>36892</formula1>
    </dataValidation>
    <dataValidation allowBlank="1" showInputMessage="1" showErrorMessage="1" prompt="Maximum $88.70" sqref="Q39:R39" xr:uid="{00000000-0002-0000-0400-00000D000000}"/>
  </dataValidations>
  <printOptions horizontalCentered="1"/>
  <pageMargins left="0.2" right="0.2" top="0.2" bottom="0.2" header="0.05" footer="0.05"/>
  <pageSetup scale="74" orientation="portrait" r:id="rId1"/>
  <headerFooter>
    <oddFooter>&amp;R&amp;A</oddFooter>
  </headerFooter>
  <extLst>
    <ext xmlns:x14="http://schemas.microsoft.com/office/spreadsheetml/2009/9/main" uri="{CCE6A557-97BC-4b89-ADB6-D9C93CAAB3DF}">
      <x14:dataValidations xmlns:xm="http://schemas.microsoft.com/office/excel/2006/main" count="7">
        <x14:dataValidation type="list" allowBlank="1" showErrorMessage="1" prompt="You MUST include travel times in order to claim meals." xr:uid="{4D9C4522-6823-465E-8417-CBACEB447407}">
          <x14:formula1>
            <xm:f>Lookups!$E$4</xm:f>
          </x14:formula1>
          <xm:sqref>Q16:R16 Q23:R23 Q30:R30 Q37:R37 Q44:R44</xm:sqref>
        </x14:dataValidation>
        <x14:dataValidation type="list" allowBlank="1" showErrorMessage="1" xr:uid="{BDFFE4C8-A8EA-498D-97D3-3DB284BB86EF}">
          <x14:formula1>
            <xm:f>Lookups!$E$3</xm:f>
          </x14:formula1>
          <xm:sqref>Q15:R15 Q22:R22 Q29:R29 Q36:R36 Q43:R43</xm:sqref>
        </x14:dataValidation>
        <x14:dataValidation type="list" allowBlank="1" showInputMessage="1" showErrorMessage="1" xr:uid="{41E26B31-A6C3-4A10-8049-851AD6855A87}">
          <x14:formula1>
            <xm:f>Lookups!$E$2</xm:f>
          </x14:formula1>
          <xm:sqref>Q14:R14 Q21:R21 Q28:R28 Q35:R35 Q42:R42</xm:sqref>
        </x14:dataValidation>
        <x14:dataValidation type="list" allowBlank="1" showErrorMessage="1" xr:uid="{1B3D85F7-B3AE-4366-972A-7224357FB10F}">
          <x14:formula1>
            <xm:f>Lookups!$B$4</xm:f>
          </x14:formula1>
          <xm:sqref>O16:P16 O23:P23 O30:P30 O37:P37 O44:P44</xm:sqref>
        </x14:dataValidation>
        <x14:dataValidation type="list" allowBlank="1" showErrorMessage="1" xr:uid="{462B2EB8-5B70-400F-ABB2-6CE3BFC6F639}">
          <x14:formula1>
            <xm:f>Lookups!$B$3</xm:f>
          </x14:formula1>
          <xm:sqref>O15:P15 O22:P22 O29:P29 O36:P36 O43:P43</xm:sqref>
        </x14:dataValidation>
        <x14:dataValidation type="list" allowBlank="1" xr:uid="{89D22EF1-E159-440F-9A18-889EAAE563B6}">
          <x14:formula1>
            <xm:f>Lookups!$B$2</xm:f>
          </x14:formula1>
          <xm:sqref>O14:P14 O21:P21 O28:P28 O35:P35 O42:P42</xm:sqref>
        </x14:dataValidation>
        <x14:dataValidation type="list" allowBlank="1" showInputMessage="1" showErrorMessage="1" xr:uid="{4A53C990-8738-4F1C-BBF6-5725FF979E15}">
          <x14:formula1>
            <xm:f>Lookups!$J$2:$J$18</xm:f>
          </x14:formula1>
          <xm:sqref>T14:V16 T42:V44 T21:V23 T28:V30 T35:V37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Y82"/>
  <sheetViews>
    <sheetView zoomScaleNormal="100" workbookViewId="0">
      <selection activeCell="I26" sqref="I26"/>
    </sheetView>
  </sheetViews>
  <sheetFormatPr defaultColWidth="9.109375" defaultRowHeight="13.8" x14ac:dyDescent="0.25"/>
  <cols>
    <col min="1" max="2" width="5.6640625" style="15" customWidth="1"/>
    <col min="3" max="4" width="6.6640625" style="15" customWidth="1"/>
    <col min="5" max="24" width="5.6640625" style="15" customWidth="1"/>
    <col min="25" max="36" width="4.109375" style="15" customWidth="1"/>
    <col min="37" max="16384" width="9.109375" style="15"/>
  </cols>
  <sheetData>
    <row r="1" spans="1:25" s="70" customFormat="1" ht="18" customHeight="1" x14ac:dyDescent="0.3">
      <c r="A1" s="384" t="s">
        <v>1</v>
      </c>
      <c r="B1" s="384"/>
      <c r="C1" s="384"/>
      <c r="D1" s="384"/>
      <c r="E1" s="384"/>
      <c r="F1" s="384"/>
      <c r="G1" s="384"/>
      <c r="H1" s="384"/>
      <c r="I1" s="384"/>
      <c r="J1" s="384"/>
      <c r="K1" s="384"/>
      <c r="L1" s="384"/>
      <c r="M1" s="384"/>
      <c r="N1" s="384"/>
      <c r="O1" s="384"/>
      <c r="P1" s="384"/>
      <c r="Q1" s="384"/>
      <c r="R1" s="384"/>
      <c r="S1" s="384"/>
      <c r="T1" s="384"/>
      <c r="U1" s="384"/>
      <c r="V1" s="384"/>
      <c r="W1" s="384"/>
      <c r="X1" s="384"/>
    </row>
    <row r="2" spans="1:25" s="71" customFormat="1" ht="18" customHeight="1" x14ac:dyDescent="0.3">
      <c r="A2" s="384" t="s">
        <v>2</v>
      </c>
      <c r="B2" s="384"/>
      <c r="C2" s="384"/>
      <c r="D2" s="384"/>
      <c r="E2" s="384"/>
      <c r="F2" s="384"/>
      <c r="G2" s="384"/>
      <c r="H2" s="384"/>
      <c r="I2" s="384"/>
      <c r="J2" s="384"/>
      <c r="K2" s="384"/>
      <c r="L2" s="384"/>
      <c r="M2" s="384"/>
      <c r="N2" s="384"/>
      <c r="O2" s="384"/>
      <c r="P2" s="384"/>
      <c r="Q2" s="384"/>
      <c r="R2" s="384"/>
      <c r="S2" s="384"/>
      <c r="T2" s="384"/>
      <c r="U2" s="384"/>
      <c r="V2" s="384"/>
      <c r="W2" s="384"/>
      <c r="X2" s="384"/>
    </row>
    <row r="3" spans="1:25" ht="9" customHeight="1" x14ac:dyDescent="0.25">
      <c r="A3" s="72"/>
      <c r="B3" s="72"/>
      <c r="C3" s="72"/>
      <c r="D3" s="72"/>
      <c r="E3" s="72"/>
      <c r="F3" s="72"/>
      <c r="G3" s="72"/>
      <c r="H3" s="72"/>
      <c r="I3" s="72"/>
      <c r="J3" s="72"/>
      <c r="K3" s="72"/>
      <c r="L3" s="72"/>
      <c r="M3" s="72"/>
      <c r="N3" s="72"/>
      <c r="O3" s="72"/>
      <c r="P3" s="72"/>
      <c r="Q3" s="72"/>
      <c r="R3" s="72"/>
      <c r="S3" s="72"/>
      <c r="T3" s="72"/>
      <c r="U3" s="72"/>
      <c r="V3" s="72"/>
      <c r="W3" s="72"/>
      <c r="X3" s="72"/>
    </row>
    <row r="4" spans="1:25" s="73" customFormat="1" ht="18" customHeight="1" x14ac:dyDescent="0.25">
      <c r="A4" s="69" t="s">
        <v>27</v>
      </c>
      <c r="B4" s="69"/>
      <c r="C4" s="69"/>
      <c r="D4" s="69"/>
      <c r="E4" s="528">
        <f>'Page 1'!F16</f>
        <v>0</v>
      </c>
      <c r="F4" s="529"/>
      <c r="G4" s="529"/>
      <c r="H4" s="529"/>
      <c r="I4" s="529"/>
      <c r="J4" s="529"/>
      <c r="K4" s="529"/>
      <c r="L4" s="529"/>
      <c r="M4" s="69"/>
      <c r="N4" s="69" t="s">
        <v>57</v>
      </c>
      <c r="P4" s="69"/>
      <c r="Q4" s="69"/>
      <c r="R4" s="69"/>
      <c r="S4" s="529">
        <f>'Page 1'!R16</f>
        <v>0</v>
      </c>
      <c r="T4" s="529"/>
      <c r="U4" s="529"/>
      <c r="V4" s="529"/>
      <c r="W4" s="529"/>
      <c r="X4" s="529"/>
    </row>
    <row r="5" spans="1:25" s="73" customFormat="1" ht="18" customHeight="1" x14ac:dyDescent="0.3">
      <c r="A5" s="69" t="s">
        <v>22</v>
      </c>
      <c r="B5" s="69"/>
      <c r="C5" s="533">
        <f>'Page 1'!Q10</f>
        <v>0</v>
      </c>
      <c r="D5" s="533"/>
      <c r="E5" s="533"/>
      <c r="F5" s="533"/>
      <c r="G5" s="74" t="s">
        <v>6</v>
      </c>
      <c r="H5" s="533">
        <f>'Page 1'!V10</f>
        <v>0</v>
      </c>
      <c r="I5" s="533"/>
      <c r="J5" s="533"/>
      <c r="K5" s="69"/>
      <c r="L5" s="69"/>
      <c r="M5" s="69" t="s">
        <v>28</v>
      </c>
      <c r="N5" s="69"/>
      <c r="O5" s="75">
        <v>6</v>
      </c>
      <c r="P5" s="69"/>
      <c r="Q5" s="69"/>
      <c r="R5" s="69"/>
      <c r="S5" s="69"/>
      <c r="T5" s="69"/>
      <c r="U5" s="69"/>
      <c r="V5" s="69"/>
      <c r="W5" s="69"/>
      <c r="X5" s="69"/>
    </row>
    <row r="6" spans="1:25" ht="9" customHeight="1" thickBot="1" x14ac:dyDescent="0.3">
      <c r="A6" s="11"/>
      <c r="B6" s="11"/>
      <c r="C6" s="11"/>
      <c r="D6" s="11"/>
      <c r="E6" s="11"/>
      <c r="F6" s="11"/>
      <c r="G6" s="11"/>
      <c r="H6" s="11"/>
      <c r="I6" s="11"/>
      <c r="J6" s="11"/>
      <c r="K6" s="11"/>
      <c r="L6" s="11"/>
      <c r="M6" s="11"/>
      <c r="N6" s="11"/>
      <c r="O6" s="11"/>
      <c r="P6" s="11"/>
      <c r="Q6" s="11"/>
      <c r="R6" s="11"/>
      <c r="S6" s="11"/>
      <c r="T6" s="11"/>
      <c r="U6" s="11"/>
      <c r="V6" s="11"/>
      <c r="W6" s="11"/>
      <c r="X6" s="11"/>
    </row>
    <row r="7" spans="1:25" s="73" customFormat="1" ht="20.100000000000001" customHeight="1" x14ac:dyDescent="0.25">
      <c r="A7" s="530"/>
      <c r="B7" s="531"/>
      <c r="C7" s="505" t="s">
        <v>29</v>
      </c>
      <c r="D7" s="506"/>
      <c r="E7" s="506"/>
      <c r="F7" s="506"/>
      <c r="G7" s="506"/>
      <c r="H7" s="508"/>
      <c r="I7" s="532" t="s">
        <v>30</v>
      </c>
      <c r="J7" s="506"/>
      <c r="K7" s="506"/>
      <c r="L7" s="506"/>
      <c r="M7" s="508"/>
      <c r="N7" s="532" t="s">
        <v>31</v>
      </c>
      <c r="O7" s="506"/>
      <c r="P7" s="506"/>
      <c r="Q7" s="506"/>
      <c r="R7" s="508"/>
      <c r="S7" s="532" t="s">
        <v>32</v>
      </c>
      <c r="T7" s="506"/>
      <c r="U7" s="506"/>
      <c r="V7" s="506"/>
      <c r="W7" s="506"/>
      <c r="X7" s="508"/>
    </row>
    <row r="8" spans="1:25" s="73" customFormat="1" ht="20.100000000000001" customHeight="1" thickBot="1" x14ac:dyDescent="0.3">
      <c r="A8" s="534" t="s">
        <v>33</v>
      </c>
      <c r="B8" s="535"/>
      <c r="C8" s="536" t="s">
        <v>34</v>
      </c>
      <c r="D8" s="537"/>
      <c r="E8" s="538"/>
      <c r="F8" s="536" t="s">
        <v>35</v>
      </c>
      <c r="G8" s="537"/>
      <c r="H8" s="539"/>
      <c r="I8" s="76">
        <v>1</v>
      </c>
      <c r="J8" s="536" t="s">
        <v>36</v>
      </c>
      <c r="K8" s="538"/>
      <c r="L8" s="536" t="s">
        <v>37</v>
      </c>
      <c r="M8" s="539"/>
      <c r="N8" s="76">
        <v>2</v>
      </c>
      <c r="O8" s="536" t="s">
        <v>36</v>
      </c>
      <c r="P8" s="538"/>
      <c r="Q8" s="536" t="s">
        <v>38</v>
      </c>
      <c r="R8" s="539"/>
      <c r="S8" s="76">
        <v>3</v>
      </c>
      <c r="T8" s="536" t="s">
        <v>39</v>
      </c>
      <c r="U8" s="537"/>
      <c r="V8" s="538"/>
      <c r="W8" s="536" t="s">
        <v>24</v>
      </c>
      <c r="X8" s="539"/>
    </row>
    <row r="9" spans="1:25" s="83" customFormat="1" ht="18" customHeight="1" x14ac:dyDescent="0.25">
      <c r="A9" s="77"/>
      <c r="B9" s="78"/>
      <c r="C9" s="553" t="s">
        <v>51</v>
      </c>
      <c r="D9" s="553"/>
      <c r="E9" s="553"/>
      <c r="F9" s="553"/>
      <c r="G9" s="553"/>
      <c r="H9" s="554"/>
      <c r="I9" s="79" t="s">
        <v>40</v>
      </c>
      <c r="J9" s="559">
        <f>'Page 5'!J48:K48</f>
        <v>0</v>
      </c>
      <c r="K9" s="560"/>
      <c r="L9" s="559">
        <f>'Page 5'!L48:M48</f>
        <v>0</v>
      </c>
      <c r="M9" s="560"/>
      <c r="N9" s="80"/>
      <c r="O9" s="81"/>
      <c r="P9" s="81"/>
      <c r="Q9" s="81"/>
      <c r="R9" s="82"/>
      <c r="S9" s="80"/>
      <c r="T9" s="81"/>
      <c r="U9" s="81"/>
      <c r="V9" s="81"/>
      <c r="W9" s="81"/>
      <c r="X9" s="82"/>
    </row>
    <row r="10" spans="1:25" s="83" customFormat="1" ht="18" customHeight="1" x14ac:dyDescent="0.25">
      <c r="A10" s="84"/>
      <c r="B10" s="85"/>
      <c r="C10" s="555"/>
      <c r="D10" s="555"/>
      <c r="E10" s="555"/>
      <c r="F10" s="555"/>
      <c r="G10" s="555"/>
      <c r="H10" s="556"/>
      <c r="I10" s="86" t="s">
        <v>95</v>
      </c>
      <c r="J10" s="546">
        <f>'Page 5'!J49:K49</f>
        <v>0</v>
      </c>
      <c r="K10" s="547"/>
      <c r="L10" s="546">
        <f>'Page 5'!L49:M49</f>
        <v>0</v>
      </c>
      <c r="M10" s="547"/>
      <c r="N10" s="87"/>
      <c r="O10" s="88"/>
      <c r="P10" s="88"/>
      <c r="Q10" s="88"/>
      <c r="R10" s="89"/>
      <c r="S10" s="90"/>
      <c r="T10" s="91"/>
      <c r="U10" s="91"/>
      <c r="V10" s="91"/>
      <c r="W10" s="91"/>
      <c r="X10" s="92"/>
    </row>
    <row r="11" spans="1:25" s="83" customFormat="1" ht="18" customHeight="1" x14ac:dyDescent="0.25">
      <c r="A11" s="84"/>
      <c r="B11" s="85"/>
      <c r="C11" s="555"/>
      <c r="D11" s="555"/>
      <c r="E11" s="555"/>
      <c r="F11" s="555"/>
      <c r="G11" s="555"/>
      <c r="H11" s="556"/>
      <c r="I11" s="93"/>
      <c r="J11" s="546">
        <f>'Page 5'!J50:K50</f>
        <v>0</v>
      </c>
      <c r="K11" s="547"/>
      <c r="L11" s="546">
        <f>'Page 5'!L50:M50</f>
        <v>0</v>
      </c>
      <c r="M11" s="547"/>
      <c r="N11" s="86" t="s">
        <v>52</v>
      </c>
      <c r="O11" s="546">
        <f>'Page 5'!O48:P48</f>
        <v>0</v>
      </c>
      <c r="P11" s="547"/>
      <c r="Q11" s="546">
        <f>'Page 5'!Q48:R48</f>
        <v>0</v>
      </c>
      <c r="R11" s="547"/>
      <c r="S11" s="90"/>
      <c r="T11" s="91"/>
      <c r="U11" s="91"/>
      <c r="V11" s="91"/>
      <c r="W11" s="88"/>
      <c r="X11" s="89"/>
    </row>
    <row r="12" spans="1:25" s="83" customFormat="1" ht="18" customHeight="1" thickBot="1" x14ac:dyDescent="0.3">
      <c r="A12" s="94"/>
      <c r="B12" s="95"/>
      <c r="C12" s="557"/>
      <c r="D12" s="557"/>
      <c r="E12" s="557"/>
      <c r="F12" s="557"/>
      <c r="G12" s="557"/>
      <c r="H12" s="558"/>
      <c r="I12" s="96" t="s">
        <v>96</v>
      </c>
      <c r="J12" s="549">
        <f>'Page 5'!J51:K51</f>
        <v>0</v>
      </c>
      <c r="K12" s="550"/>
      <c r="L12" s="544">
        <f>'Page 5'!L51:M51</f>
        <v>0</v>
      </c>
      <c r="M12" s="545"/>
      <c r="N12" s="96" t="s">
        <v>48</v>
      </c>
      <c r="O12" s="549">
        <f>'Page 5'!O49:P49</f>
        <v>0</v>
      </c>
      <c r="P12" s="550"/>
      <c r="Q12" s="549">
        <f>'Page 5'!Q49:R49</f>
        <v>0</v>
      </c>
      <c r="R12" s="550"/>
      <c r="S12" s="97"/>
      <c r="T12" s="98"/>
      <c r="U12" s="98"/>
      <c r="V12" s="99"/>
      <c r="W12" s="549">
        <f>'Page 5'!W49:X49</f>
        <v>0</v>
      </c>
      <c r="X12" s="552"/>
    </row>
    <row r="13" spans="1:25" s="73" customFormat="1" ht="20.100000000000001" customHeight="1" x14ac:dyDescent="0.25">
      <c r="A13" s="573" t="s">
        <v>33</v>
      </c>
      <c r="B13" s="504"/>
      <c r="C13" s="505" t="s">
        <v>34</v>
      </c>
      <c r="D13" s="506"/>
      <c r="E13" s="507"/>
      <c r="F13" s="505" t="s">
        <v>35</v>
      </c>
      <c r="G13" s="506"/>
      <c r="H13" s="508"/>
      <c r="I13" s="100"/>
      <c r="J13" s="505" t="s">
        <v>36</v>
      </c>
      <c r="K13" s="507"/>
      <c r="L13" s="505" t="s">
        <v>37</v>
      </c>
      <c r="M13" s="508"/>
      <c r="N13" s="101"/>
      <c r="O13" s="505" t="s">
        <v>36</v>
      </c>
      <c r="P13" s="507"/>
      <c r="Q13" s="505" t="s">
        <v>38</v>
      </c>
      <c r="R13" s="508"/>
      <c r="S13" s="101"/>
      <c r="T13" s="505" t="s">
        <v>39</v>
      </c>
      <c r="U13" s="506"/>
      <c r="V13" s="507"/>
      <c r="W13" s="505" t="s">
        <v>24</v>
      </c>
      <c r="X13" s="508"/>
    </row>
    <row r="14" spans="1:25" s="73" customFormat="1" ht="20.100000000000001" customHeight="1" x14ac:dyDescent="0.25">
      <c r="A14" s="435"/>
      <c r="B14" s="436"/>
      <c r="C14" s="437"/>
      <c r="D14" s="438"/>
      <c r="E14" s="439"/>
      <c r="F14" s="437"/>
      <c r="G14" s="438"/>
      <c r="H14" s="440"/>
      <c r="I14" s="101" t="s">
        <v>40</v>
      </c>
      <c r="J14" s="441"/>
      <c r="K14" s="442"/>
      <c r="L14" s="441"/>
      <c r="M14" s="499"/>
      <c r="N14" s="101" t="s">
        <v>41</v>
      </c>
      <c r="O14" s="441"/>
      <c r="P14" s="498"/>
      <c r="Q14" s="441"/>
      <c r="R14" s="499"/>
      <c r="S14" s="102"/>
      <c r="T14" s="500"/>
      <c r="U14" s="501"/>
      <c r="V14" s="502"/>
      <c r="W14" s="441"/>
      <c r="X14" s="499"/>
      <c r="Y14" s="38" t="str">
        <f>IF(AND((J19+L19+O19+Q19+W19)&gt;0,A14=0),"PLEASE ENTER DATE FOR INCURRED EXPENSE","")</f>
        <v/>
      </c>
    </row>
    <row r="15" spans="1:25" s="73" customFormat="1" ht="20.100000000000001" customHeight="1" x14ac:dyDescent="0.25">
      <c r="A15" s="446"/>
      <c r="B15" s="447"/>
      <c r="C15" s="437"/>
      <c r="D15" s="438"/>
      <c r="E15" s="439"/>
      <c r="F15" s="437"/>
      <c r="G15" s="438"/>
      <c r="H15" s="440"/>
      <c r="I15" s="101" t="s">
        <v>95</v>
      </c>
      <c r="J15" s="441"/>
      <c r="K15" s="442"/>
      <c r="L15" s="441"/>
      <c r="M15" s="499"/>
      <c r="N15" s="101" t="s">
        <v>42</v>
      </c>
      <c r="O15" s="441"/>
      <c r="P15" s="498"/>
      <c r="Q15" s="441"/>
      <c r="R15" s="499"/>
      <c r="S15" s="102"/>
      <c r="T15" s="500"/>
      <c r="U15" s="501"/>
      <c r="V15" s="502"/>
      <c r="W15" s="441"/>
      <c r="X15" s="499"/>
    </row>
    <row r="16" spans="1:25" s="73" customFormat="1" ht="20.100000000000001" customHeight="1" x14ac:dyDescent="0.25">
      <c r="A16" s="431" t="s">
        <v>43</v>
      </c>
      <c r="B16" s="432"/>
      <c r="C16" s="433"/>
      <c r="D16" s="434"/>
      <c r="E16" s="136" t="s">
        <v>44</v>
      </c>
      <c r="F16" s="433"/>
      <c r="G16" s="434"/>
      <c r="H16" s="137" t="s">
        <v>44</v>
      </c>
      <c r="I16" s="491"/>
      <c r="J16" s="492"/>
      <c r="K16" s="492"/>
      <c r="L16" s="492"/>
      <c r="M16" s="493"/>
      <c r="N16" s="101" t="s">
        <v>45</v>
      </c>
      <c r="O16" s="441"/>
      <c r="P16" s="498"/>
      <c r="Q16" s="441"/>
      <c r="R16" s="499"/>
      <c r="S16" s="102"/>
      <c r="T16" s="500"/>
      <c r="U16" s="501"/>
      <c r="V16" s="502"/>
      <c r="W16" s="441"/>
      <c r="X16" s="499"/>
      <c r="Y16" s="32"/>
    </row>
    <row r="17" spans="1:25" s="73" customFormat="1" ht="21" customHeight="1" x14ac:dyDescent="0.25">
      <c r="A17" s="418" t="s">
        <v>46</v>
      </c>
      <c r="B17" s="419"/>
      <c r="C17" s="420"/>
      <c r="D17" s="421"/>
      <c r="E17" s="135" t="s">
        <v>47</v>
      </c>
      <c r="F17" s="420"/>
      <c r="G17" s="421"/>
      <c r="H17" s="137" t="s">
        <v>47</v>
      </c>
      <c r="I17" s="494"/>
      <c r="J17" s="495"/>
      <c r="K17" s="495"/>
      <c r="L17" s="496"/>
      <c r="M17" s="497"/>
      <c r="N17" s="103" t="s">
        <v>59</v>
      </c>
      <c r="O17" s="422">
        <f>SUM(O14:P16)</f>
        <v>0</v>
      </c>
      <c r="P17" s="479"/>
      <c r="Q17" s="422">
        <f>SUM(Q14:Q16)</f>
        <v>0</v>
      </c>
      <c r="R17" s="479"/>
      <c r="S17" s="104"/>
      <c r="T17" s="480"/>
      <c r="U17" s="481"/>
      <c r="V17" s="482"/>
      <c r="W17" s="483"/>
      <c r="X17" s="484"/>
      <c r="Y17" s="32" t="s">
        <v>223</v>
      </c>
    </row>
    <row r="18" spans="1:25" s="73" customFormat="1" ht="20.100000000000001" customHeight="1" x14ac:dyDescent="0.25">
      <c r="A18" s="443" t="s">
        <v>58</v>
      </c>
      <c r="B18" s="444"/>
      <c r="C18" s="444"/>
      <c r="D18" s="444"/>
      <c r="E18" s="445"/>
      <c r="F18" s="510"/>
      <c r="G18" s="510"/>
      <c r="H18" s="511"/>
      <c r="I18" s="105" t="s">
        <v>96</v>
      </c>
      <c r="J18" s="422" t="b">
        <f>IF('Page 1'!$Y$13=TRUE,F18*Lookups!$H$4,IF('Page 1'!$Z$13=TRUE,(F18*Lookups!$H$2)))</f>
        <v>0</v>
      </c>
      <c r="K18" s="423">
        <f t="shared" ref="K18" si="0">IF(J18&lt;101,J18*0.545,IF(J18&gt;100,(J18*0.33)))</f>
        <v>0</v>
      </c>
      <c r="L18" s="485"/>
      <c r="M18" s="486"/>
      <c r="N18" s="106" t="s">
        <v>48</v>
      </c>
      <c r="O18" s="483"/>
      <c r="P18" s="487"/>
      <c r="Q18" s="483"/>
      <c r="R18" s="484"/>
      <c r="S18" s="104"/>
      <c r="T18" s="488"/>
      <c r="U18" s="489"/>
      <c r="V18" s="490"/>
      <c r="W18" s="483"/>
      <c r="X18" s="484"/>
      <c r="Y18" s="32" t="s">
        <v>223</v>
      </c>
    </row>
    <row r="19" spans="1:25" s="73" customFormat="1" ht="21.9" customHeight="1" thickBot="1" x14ac:dyDescent="0.3">
      <c r="A19" s="424" t="s">
        <v>49</v>
      </c>
      <c r="B19" s="509"/>
      <c r="C19" s="426"/>
      <c r="D19" s="427"/>
      <c r="E19" s="427"/>
      <c r="F19" s="427"/>
      <c r="G19" s="427"/>
      <c r="H19" s="428"/>
      <c r="I19" s="107" t="s">
        <v>56</v>
      </c>
      <c r="J19" s="429">
        <f>SUM(J14,J15,J16,J17,J18)</f>
        <v>0</v>
      </c>
      <c r="K19" s="430"/>
      <c r="L19" s="429">
        <f>SUM(L14,L15,L16,L17)</f>
        <v>0</v>
      </c>
      <c r="M19" s="469"/>
      <c r="N19" s="107" t="s">
        <v>56</v>
      </c>
      <c r="O19" s="429">
        <f>SUM(O17,O18)</f>
        <v>0</v>
      </c>
      <c r="P19" s="470"/>
      <c r="Q19" s="471">
        <f>SUM(Q17,Q18)</f>
        <v>0</v>
      </c>
      <c r="R19" s="469"/>
      <c r="S19" s="107" t="s">
        <v>56</v>
      </c>
      <c r="T19" s="473"/>
      <c r="U19" s="474"/>
      <c r="V19" s="475"/>
      <c r="W19" s="429">
        <f>SUM(W14,W15,W16,W17,W18)</f>
        <v>0</v>
      </c>
      <c r="X19" s="469"/>
      <c r="Y19" s="38" t="str">
        <f>IF(AND((J19+L19+O19+Q19+W19)&gt;0,C19=0),"PLEASE COMPLETE REASON FOR TRIP","")</f>
        <v/>
      </c>
    </row>
    <row r="20" spans="1:25" s="73" customFormat="1" ht="20.100000000000001" customHeight="1" x14ac:dyDescent="0.25">
      <c r="A20" s="573" t="s">
        <v>33</v>
      </c>
      <c r="B20" s="504"/>
      <c r="C20" s="505" t="s">
        <v>34</v>
      </c>
      <c r="D20" s="506"/>
      <c r="E20" s="507"/>
      <c r="F20" s="505" t="s">
        <v>35</v>
      </c>
      <c r="G20" s="506"/>
      <c r="H20" s="508"/>
      <c r="I20" s="100"/>
      <c r="J20" s="505" t="s">
        <v>36</v>
      </c>
      <c r="K20" s="507"/>
      <c r="L20" s="505" t="s">
        <v>37</v>
      </c>
      <c r="M20" s="508"/>
      <c r="N20" s="101"/>
      <c r="O20" s="505" t="s">
        <v>36</v>
      </c>
      <c r="P20" s="507"/>
      <c r="Q20" s="505" t="s">
        <v>38</v>
      </c>
      <c r="R20" s="508"/>
      <c r="S20" s="101"/>
      <c r="T20" s="505" t="s">
        <v>39</v>
      </c>
      <c r="U20" s="506"/>
      <c r="V20" s="507"/>
      <c r="W20" s="505" t="s">
        <v>24</v>
      </c>
      <c r="X20" s="508"/>
    </row>
    <row r="21" spans="1:25" s="73" customFormat="1" ht="20.100000000000001" customHeight="1" x14ac:dyDescent="0.25">
      <c r="A21" s="435"/>
      <c r="B21" s="436"/>
      <c r="C21" s="437"/>
      <c r="D21" s="438"/>
      <c r="E21" s="439"/>
      <c r="F21" s="437"/>
      <c r="G21" s="438"/>
      <c r="H21" s="440"/>
      <c r="I21" s="101" t="s">
        <v>40</v>
      </c>
      <c r="J21" s="441"/>
      <c r="K21" s="442"/>
      <c r="L21" s="441"/>
      <c r="M21" s="499"/>
      <c r="N21" s="101" t="s">
        <v>41</v>
      </c>
      <c r="O21" s="441"/>
      <c r="P21" s="498"/>
      <c r="Q21" s="441"/>
      <c r="R21" s="499"/>
      <c r="S21" s="102"/>
      <c r="T21" s="500"/>
      <c r="U21" s="501"/>
      <c r="V21" s="502"/>
      <c r="W21" s="441"/>
      <c r="X21" s="499"/>
      <c r="Y21" s="38" t="str">
        <f>IF(AND((J26+L26+O26+Q26+W26)&gt;0,A21=0),"PLEASE ENTER DATE FOR INCURRED EXPENSE","")</f>
        <v/>
      </c>
    </row>
    <row r="22" spans="1:25" s="73" customFormat="1" ht="20.100000000000001" customHeight="1" x14ac:dyDescent="0.25">
      <c r="A22" s="446"/>
      <c r="B22" s="447"/>
      <c r="C22" s="437"/>
      <c r="D22" s="438"/>
      <c r="E22" s="439"/>
      <c r="F22" s="437"/>
      <c r="G22" s="438"/>
      <c r="H22" s="440"/>
      <c r="I22" s="101" t="s">
        <v>95</v>
      </c>
      <c r="J22" s="441"/>
      <c r="K22" s="442"/>
      <c r="L22" s="441"/>
      <c r="M22" s="499"/>
      <c r="N22" s="101" t="s">
        <v>42</v>
      </c>
      <c r="O22" s="441"/>
      <c r="P22" s="498"/>
      <c r="Q22" s="441"/>
      <c r="R22" s="499"/>
      <c r="S22" s="102"/>
      <c r="T22" s="500"/>
      <c r="U22" s="501"/>
      <c r="V22" s="502"/>
      <c r="W22" s="441"/>
      <c r="X22" s="499"/>
    </row>
    <row r="23" spans="1:25" s="73" customFormat="1" ht="20.100000000000001" customHeight="1" x14ac:dyDescent="0.25">
      <c r="A23" s="431" t="s">
        <v>43</v>
      </c>
      <c r="B23" s="432"/>
      <c r="C23" s="433"/>
      <c r="D23" s="434"/>
      <c r="E23" s="136" t="s">
        <v>44</v>
      </c>
      <c r="F23" s="433"/>
      <c r="G23" s="434"/>
      <c r="H23" s="137" t="s">
        <v>44</v>
      </c>
      <c r="I23" s="491"/>
      <c r="J23" s="492"/>
      <c r="K23" s="492"/>
      <c r="L23" s="492"/>
      <c r="M23" s="493"/>
      <c r="N23" s="101" t="s">
        <v>45</v>
      </c>
      <c r="O23" s="441"/>
      <c r="P23" s="498"/>
      <c r="Q23" s="441"/>
      <c r="R23" s="499"/>
      <c r="S23" s="102"/>
      <c r="T23" s="500"/>
      <c r="U23" s="501"/>
      <c r="V23" s="502"/>
      <c r="W23" s="441"/>
      <c r="X23" s="499"/>
      <c r="Y23" s="32"/>
    </row>
    <row r="24" spans="1:25" s="73" customFormat="1" ht="21" customHeight="1" x14ac:dyDescent="0.25">
      <c r="A24" s="418" t="s">
        <v>46</v>
      </c>
      <c r="B24" s="419"/>
      <c r="C24" s="420"/>
      <c r="D24" s="421"/>
      <c r="E24" s="135" t="s">
        <v>47</v>
      </c>
      <c r="F24" s="420"/>
      <c r="G24" s="421"/>
      <c r="H24" s="137" t="s">
        <v>47</v>
      </c>
      <c r="I24" s="494"/>
      <c r="J24" s="495"/>
      <c r="K24" s="495"/>
      <c r="L24" s="496"/>
      <c r="M24" s="497"/>
      <c r="N24" s="103" t="s">
        <v>59</v>
      </c>
      <c r="O24" s="422">
        <f>SUM(O21:P23)</f>
        <v>0</v>
      </c>
      <c r="P24" s="479"/>
      <c r="Q24" s="422">
        <f>SUM(Q21:Q23)</f>
        <v>0</v>
      </c>
      <c r="R24" s="479"/>
      <c r="S24" s="104"/>
      <c r="T24" s="480"/>
      <c r="U24" s="481"/>
      <c r="V24" s="482"/>
      <c r="W24" s="483"/>
      <c r="X24" s="484"/>
      <c r="Y24" s="32" t="s">
        <v>223</v>
      </c>
    </row>
    <row r="25" spans="1:25" s="73" customFormat="1" ht="20.100000000000001" customHeight="1" x14ac:dyDescent="0.25">
      <c r="A25" s="443" t="s">
        <v>58</v>
      </c>
      <c r="B25" s="444"/>
      <c r="C25" s="444"/>
      <c r="D25" s="444"/>
      <c r="E25" s="445"/>
      <c r="F25" s="510"/>
      <c r="G25" s="510"/>
      <c r="H25" s="511"/>
      <c r="I25" s="105" t="s">
        <v>96</v>
      </c>
      <c r="J25" s="422" t="b">
        <f>IF('Page 1'!$Y$13=TRUE,F25*Lookups!$H$4,IF('Page 1'!$Z$13=TRUE,(F25*Lookups!$H$2)))</f>
        <v>0</v>
      </c>
      <c r="K25" s="423">
        <f t="shared" ref="K25" si="1">IF(J25&lt;101,J25*0.545,IF(J25&gt;100,(J25*0.33)))</f>
        <v>0</v>
      </c>
      <c r="L25" s="485"/>
      <c r="M25" s="486"/>
      <c r="N25" s="106" t="s">
        <v>48</v>
      </c>
      <c r="O25" s="483"/>
      <c r="P25" s="487"/>
      <c r="Q25" s="483"/>
      <c r="R25" s="484"/>
      <c r="S25" s="104"/>
      <c r="T25" s="488"/>
      <c r="U25" s="489"/>
      <c r="V25" s="490"/>
      <c r="W25" s="483"/>
      <c r="X25" s="484"/>
      <c r="Y25" s="32" t="s">
        <v>223</v>
      </c>
    </row>
    <row r="26" spans="1:25" s="73" customFormat="1" ht="21.9" customHeight="1" thickBot="1" x14ac:dyDescent="0.3">
      <c r="A26" s="424" t="s">
        <v>49</v>
      </c>
      <c r="B26" s="509"/>
      <c r="C26" s="426"/>
      <c r="D26" s="427"/>
      <c r="E26" s="427"/>
      <c r="F26" s="427"/>
      <c r="G26" s="427"/>
      <c r="H26" s="428"/>
      <c r="I26" s="107" t="s">
        <v>56</v>
      </c>
      <c r="J26" s="429">
        <f>SUM(J21,J22,J23,J24,J25)</f>
        <v>0</v>
      </c>
      <c r="K26" s="430"/>
      <c r="L26" s="429">
        <f>SUM(L21,L22,L23,L24)</f>
        <v>0</v>
      </c>
      <c r="M26" s="469"/>
      <c r="N26" s="107" t="s">
        <v>56</v>
      </c>
      <c r="O26" s="429">
        <f>SUM(O24,O25)</f>
        <v>0</v>
      </c>
      <c r="P26" s="470"/>
      <c r="Q26" s="471">
        <f>SUM(Q24,Q25)</f>
        <v>0</v>
      </c>
      <c r="R26" s="469"/>
      <c r="S26" s="107" t="s">
        <v>56</v>
      </c>
      <c r="T26" s="473"/>
      <c r="U26" s="474"/>
      <c r="V26" s="475"/>
      <c r="W26" s="429">
        <f>SUM(W21,W22,W23,W24,W25)</f>
        <v>0</v>
      </c>
      <c r="X26" s="469"/>
      <c r="Y26" s="38" t="str">
        <f>IF(AND((J26+L26+O26+Q26+W26)&gt;0,C26=0),"PLEASE COMPLETE REASON FOR TRIP","")</f>
        <v/>
      </c>
    </row>
    <row r="27" spans="1:25" s="73" customFormat="1" ht="20.100000000000001" customHeight="1" x14ac:dyDescent="0.25">
      <c r="A27" s="573" t="s">
        <v>33</v>
      </c>
      <c r="B27" s="504"/>
      <c r="C27" s="505" t="s">
        <v>34</v>
      </c>
      <c r="D27" s="506"/>
      <c r="E27" s="507"/>
      <c r="F27" s="505" t="s">
        <v>35</v>
      </c>
      <c r="G27" s="506"/>
      <c r="H27" s="508"/>
      <c r="I27" s="100"/>
      <c r="J27" s="505" t="s">
        <v>36</v>
      </c>
      <c r="K27" s="507"/>
      <c r="L27" s="505" t="s">
        <v>37</v>
      </c>
      <c r="M27" s="508"/>
      <c r="N27" s="101"/>
      <c r="O27" s="505" t="s">
        <v>36</v>
      </c>
      <c r="P27" s="507"/>
      <c r="Q27" s="505" t="s">
        <v>38</v>
      </c>
      <c r="R27" s="508"/>
      <c r="S27" s="101"/>
      <c r="T27" s="505" t="s">
        <v>39</v>
      </c>
      <c r="U27" s="506"/>
      <c r="V27" s="507"/>
      <c r="W27" s="505" t="s">
        <v>24</v>
      </c>
      <c r="X27" s="508"/>
    </row>
    <row r="28" spans="1:25" s="73" customFormat="1" ht="20.100000000000001" customHeight="1" x14ac:dyDescent="0.25">
      <c r="A28" s="435"/>
      <c r="B28" s="436"/>
      <c r="C28" s="437"/>
      <c r="D28" s="438"/>
      <c r="E28" s="439"/>
      <c r="F28" s="437"/>
      <c r="G28" s="438"/>
      <c r="H28" s="440"/>
      <c r="I28" s="101" t="s">
        <v>40</v>
      </c>
      <c r="J28" s="441"/>
      <c r="K28" s="442"/>
      <c r="L28" s="441"/>
      <c r="M28" s="499"/>
      <c r="N28" s="101" t="s">
        <v>41</v>
      </c>
      <c r="O28" s="441"/>
      <c r="P28" s="498"/>
      <c r="Q28" s="441"/>
      <c r="R28" s="499"/>
      <c r="S28" s="102"/>
      <c r="T28" s="500"/>
      <c r="U28" s="501"/>
      <c r="V28" s="502"/>
      <c r="W28" s="441"/>
      <c r="X28" s="499"/>
      <c r="Y28" s="38" t="str">
        <f>IF(AND((J33+L33+O33+Q33+W33)&gt;0,A28=0),"PLEASE ENTER DATE FOR INCURRED EXPENSE","")</f>
        <v/>
      </c>
    </row>
    <row r="29" spans="1:25" s="73" customFormat="1" ht="20.100000000000001" customHeight="1" x14ac:dyDescent="0.25">
      <c r="A29" s="446"/>
      <c r="B29" s="447"/>
      <c r="C29" s="437"/>
      <c r="D29" s="438"/>
      <c r="E29" s="439"/>
      <c r="F29" s="437"/>
      <c r="G29" s="438"/>
      <c r="H29" s="440"/>
      <c r="I29" s="101" t="s">
        <v>95</v>
      </c>
      <c r="J29" s="441"/>
      <c r="K29" s="442"/>
      <c r="L29" s="441"/>
      <c r="M29" s="499"/>
      <c r="N29" s="101" t="s">
        <v>42</v>
      </c>
      <c r="O29" s="441"/>
      <c r="P29" s="498"/>
      <c r="Q29" s="441"/>
      <c r="R29" s="499"/>
      <c r="S29" s="102"/>
      <c r="T29" s="500"/>
      <c r="U29" s="501"/>
      <c r="V29" s="502"/>
      <c r="W29" s="441"/>
      <c r="X29" s="499"/>
    </row>
    <row r="30" spans="1:25" s="73" customFormat="1" ht="20.100000000000001" customHeight="1" x14ac:dyDescent="0.25">
      <c r="A30" s="431" t="s">
        <v>43</v>
      </c>
      <c r="B30" s="432"/>
      <c r="C30" s="433"/>
      <c r="D30" s="434"/>
      <c r="E30" s="136" t="s">
        <v>44</v>
      </c>
      <c r="F30" s="433"/>
      <c r="G30" s="434"/>
      <c r="H30" s="137" t="s">
        <v>44</v>
      </c>
      <c r="I30" s="491"/>
      <c r="J30" s="492"/>
      <c r="K30" s="492"/>
      <c r="L30" s="492"/>
      <c r="M30" s="493"/>
      <c r="N30" s="101" t="s">
        <v>45</v>
      </c>
      <c r="O30" s="441"/>
      <c r="P30" s="498"/>
      <c r="Q30" s="441"/>
      <c r="R30" s="499"/>
      <c r="S30" s="102"/>
      <c r="T30" s="500"/>
      <c r="U30" s="501"/>
      <c r="V30" s="502"/>
      <c r="W30" s="441"/>
      <c r="X30" s="499"/>
      <c r="Y30" s="32"/>
    </row>
    <row r="31" spans="1:25" s="73" customFormat="1" ht="21" customHeight="1" x14ac:dyDescent="0.25">
      <c r="A31" s="418" t="s">
        <v>46</v>
      </c>
      <c r="B31" s="419"/>
      <c r="C31" s="420"/>
      <c r="D31" s="421"/>
      <c r="E31" s="135" t="s">
        <v>47</v>
      </c>
      <c r="F31" s="420"/>
      <c r="G31" s="421"/>
      <c r="H31" s="137" t="s">
        <v>47</v>
      </c>
      <c r="I31" s="494"/>
      <c r="J31" s="495"/>
      <c r="K31" s="495"/>
      <c r="L31" s="496"/>
      <c r="M31" s="497"/>
      <c r="N31" s="103" t="s">
        <v>59</v>
      </c>
      <c r="O31" s="422">
        <f>SUM(O28:P30)</f>
        <v>0</v>
      </c>
      <c r="P31" s="479"/>
      <c r="Q31" s="422">
        <f>SUM(Q28:Q30)</f>
        <v>0</v>
      </c>
      <c r="R31" s="479"/>
      <c r="S31" s="104"/>
      <c r="T31" s="480"/>
      <c r="U31" s="481"/>
      <c r="V31" s="482"/>
      <c r="W31" s="483"/>
      <c r="X31" s="484"/>
      <c r="Y31" s="32" t="s">
        <v>223</v>
      </c>
    </row>
    <row r="32" spans="1:25" s="73" customFormat="1" ht="20.100000000000001" customHeight="1" x14ac:dyDescent="0.25">
      <c r="A32" s="443" t="s">
        <v>58</v>
      </c>
      <c r="B32" s="444"/>
      <c r="C32" s="444"/>
      <c r="D32" s="444"/>
      <c r="E32" s="445"/>
      <c r="F32" s="510"/>
      <c r="G32" s="510"/>
      <c r="H32" s="511"/>
      <c r="I32" s="105" t="s">
        <v>96</v>
      </c>
      <c r="J32" s="422" t="b">
        <f>IF('Page 1'!$Y$13=TRUE,F32*Lookups!$H$4,IF('Page 1'!$Z$13=TRUE,(F32*Lookups!$H$2)))</f>
        <v>0</v>
      </c>
      <c r="K32" s="423">
        <f t="shared" ref="K32" si="2">IF(J32&lt;101,J32*0.545,IF(J32&gt;100,(J32*0.33)))</f>
        <v>0</v>
      </c>
      <c r="L32" s="485"/>
      <c r="M32" s="486"/>
      <c r="N32" s="106" t="s">
        <v>48</v>
      </c>
      <c r="O32" s="483"/>
      <c r="P32" s="487"/>
      <c r="Q32" s="483"/>
      <c r="R32" s="484"/>
      <c r="S32" s="104"/>
      <c r="T32" s="488"/>
      <c r="U32" s="489"/>
      <c r="V32" s="490"/>
      <c r="W32" s="483"/>
      <c r="X32" s="484"/>
      <c r="Y32" s="32" t="s">
        <v>223</v>
      </c>
    </row>
    <row r="33" spans="1:25" s="73" customFormat="1" ht="21.9" customHeight="1" thickBot="1" x14ac:dyDescent="0.3">
      <c r="A33" s="424" t="s">
        <v>49</v>
      </c>
      <c r="B33" s="509"/>
      <c r="C33" s="426"/>
      <c r="D33" s="427"/>
      <c r="E33" s="427"/>
      <c r="F33" s="427"/>
      <c r="G33" s="427"/>
      <c r="H33" s="428"/>
      <c r="I33" s="107" t="s">
        <v>56</v>
      </c>
      <c r="J33" s="429">
        <f>SUM(J28,J29,J30,J31,J32)</f>
        <v>0</v>
      </c>
      <c r="K33" s="430"/>
      <c r="L33" s="429">
        <f>SUM(L28,L29,L30,L31)</f>
        <v>0</v>
      </c>
      <c r="M33" s="469"/>
      <c r="N33" s="107" t="s">
        <v>56</v>
      </c>
      <c r="O33" s="429">
        <f>SUM(O31,O32)</f>
        <v>0</v>
      </c>
      <c r="P33" s="470"/>
      <c r="Q33" s="471">
        <f>SUM(Q31,Q32)</f>
        <v>0</v>
      </c>
      <c r="R33" s="469"/>
      <c r="S33" s="107" t="s">
        <v>56</v>
      </c>
      <c r="T33" s="473"/>
      <c r="U33" s="474"/>
      <c r="V33" s="475"/>
      <c r="W33" s="429">
        <f>SUM(W28,W29,W30,W31,W32)</f>
        <v>0</v>
      </c>
      <c r="X33" s="469"/>
      <c r="Y33" s="38" t="str">
        <f>IF(AND((J33+L33+O33+Q33+W33)&gt;0,C33=0),"PLEASE COMPLETE REASON FOR TRIP","")</f>
        <v/>
      </c>
    </row>
    <row r="34" spans="1:25" s="73" customFormat="1" ht="20.100000000000001" customHeight="1" x14ac:dyDescent="0.25">
      <c r="A34" s="573" t="s">
        <v>33</v>
      </c>
      <c r="B34" s="504"/>
      <c r="C34" s="505" t="s">
        <v>34</v>
      </c>
      <c r="D34" s="506"/>
      <c r="E34" s="507"/>
      <c r="F34" s="505" t="s">
        <v>35</v>
      </c>
      <c r="G34" s="506"/>
      <c r="H34" s="508"/>
      <c r="I34" s="100"/>
      <c r="J34" s="505" t="s">
        <v>36</v>
      </c>
      <c r="K34" s="507"/>
      <c r="L34" s="505" t="s">
        <v>37</v>
      </c>
      <c r="M34" s="508"/>
      <c r="N34" s="101"/>
      <c r="O34" s="505" t="s">
        <v>36</v>
      </c>
      <c r="P34" s="507"/>
      <c r="Q34" s="505" t="s">
        <v>38</v>
      </c>
      <c r="R34" s="508"/>
      <c r="S34" s="101"/>
      <c r="T34" s="505" t="s">
        <v>39</v>
      </c>
      <c r="U34" s="506"/>
      <c r="V34" s="507"/>
      <c r="W34" s="505" t="s">
        <v>24</v>
      </c>
      <c r="X34" s="508"/>
    </row>
    <row r="35" spans="1:25" s="73" customFormat="1" ht="20.100000000000001" customHeight="1" x14ac:dyDescent="0.25">
      <c r="A35" s="435"/>
      <c r="B35" s="436"/>
      <c r="C35" s="437"/>
      <c r="D35" s="438"/>
      <c r="E35" s="439"/>
      <c r="F35" s="437"/>
      <c r="G35" s="438"/>
      <c r="H35" s="440"/>
      <c r="I35" s="101" t="s">
        <v>40</v>
      </c>
      <c r="J35" s="441"/>
      <c r="K35" s="442"/>
      <c r="L35" s="441"/>
      <c r="M35" s="499"/>
      <c r="N35" s="101" t="s">
        <v>41</v>
      </c>
      <c r="O35" s="441"/>
      <c r="P35" s="498"/>
      <c r="Q35" s="441"/>
      <c r="R35" s="499"/>
      <c r="S35" s="102"/>
      <c r="T35" s="500"/>
      <c r="U35" s="501"/>
      <c r="V35" s="502"/>
      <c r="W35" s="441"/>
      <c r="X35" s="499"/>
      <c r="Y35" s="38" t="str">
        <f>IF(AND((J40+L40+O40+Q40+W40)&gt;0,A35=0),"PLEASE ENTER DATE FOR INCURRED EXPENSE","")</f>
        <v/>
      </c>
    </row>
    <row r="36" spans="1:25" s="73" customFormat="1" ht="20.100000000000001" customHeight="1" x14ac:dyDescent="0.25">
      <c r="A36" s="446"/>
      <c r="B36" s="447"/>
      <c r="C36" s="437"/>
      <c r="D36" s="438"/>
      <c r="E36" s="439"/>
      <c r="F36" s="437"/>
      <c r="G36" s="438"/>
      <c r="H36" s="440"/>
      <c r="I36" s="101" t="s">
        <v>95</v>
      </c>
      <c r="J36" s="441"/>
      <c r="K36" s="442"/>
      <c r="L36" s="441"/>
      <c r="M36" s="499"/>
      <c r="N36" s="101" t="s">
        <v>42</v>
      </c>
      <c r="O36" s="441"/>
      <c r="P36" s="498"/>
      <c r="Q36" s="441"/>
      <c r="R36" s="499"/>
      <c r="S36" s="102"/>
      <c r="T36" s="500"/>
      <c r="U36" s="501"/>
      <c r="V36" s="502"/>
      <c r="W36" s="441"/>
      <c r="X36" s="499"/>
    </row>
    <row r="37" spans="1:25" s="73" customFormat="1" ht="20.100000000000001" customHeight="1" x14ac:dyDescent="0.25">
      <c r="A37" s="431" t="s">
        <v>43</v>
      </c>
      <c r="B37" s="432"/>
      <c r="C37" s="433"/>
      <c r="D37" s="434"/>
      <c r="E37" s="136" t="s">
        <v>44</v>
      </c>
      <c r="F37" s="433"/>
      <c r="G37" s="434"/>
      <c r="H37" s="137" t="s">
        <v>44</v>
      </c>
      <c r="I37" s="491"/>
      <c r="J37" s="492"/>
      <c r="K37" s="492"/>
      <c r="L37" s="492"/>
      <c r="M37" s="493"/>
      <c r="N37" s="101" t="s">
        <v>45</v>
      </c>
      <c r="O37" s="441"/>
      <c r="P37" s="498"/>
      <c r="Q37" s="441"/>
      <c r="R37" s="499"/>
      <c r="S37" s="102"/>
      <c r="T37" s="500"/>
      <c r="U37" s="501"/>
      <c r="V37" s="502"/>
      <c r="W37" s="441"/>
      <c r="X37" s="499"/>
      <c r="Y37" s="32"/>
    </row>
    <row r="38" spans="1:25" s="73" customFormat="1" ht="21" customHeight="1" x14ac:dyDescent="0.25">
      <c r="A38" s="418" t="s">
        <v>46</v>
      </c>
      <c r="B38" s="419"/>
      <c r="C38" s="420"/>
      <c r="D38" s="421"/>
      <c r="E38" s="135" t="s">
        <v>47</v>
      </c>
      <c r="F38" s="420"/>
      <c r="G38" s="421"/>
      <c r="H38" s="137" t="s">
        <v>47</v>
      </c>
      <c r="I38" s="494"/>
      <c r="J38" s="495"/>
      <c r="K38" s="495"/>
      <c r="L38" s="496"/>
      <c r="M38" s="497"/>
      <c r="N38" s="103" t="s">
        <v>59</v>
      </c>
      <c r="O38" s="422">
        <f>SUM(O35:P37)</f>
        <v>0</v>
      </c>
      <c r="P38" s="479"/>
      <c r="Q38" s="422">
        <f>SUM(Q35:Q37)</f>
        <v>0</v>
      </c>
      <c r="R38" s="479"/>
      <c r="S38" s="104"/>
      <c r="T38" s="480"/>
      <c r="U38" s="481"/>
      <c r="V38" s="482"/>
      <c r="W38" s="483"/>
      <c r="X38" s="484"/>
      <c r="Y38" s="32" t="s">
        <v>223</v>
      </c>
    </row>
    <row r="39" spans="1:25" s="73" customFormat="1" ht="20.100000000000001" customHeight="1" x14ac:dyDescent="0.25">
      <c r="A39" s="443" t="s">
        <v>58</v>
      </c>
      <c r="B39" s="444"/>
      <c r="C39" s="444"/>
      <c r="D39" s="444"/>
      <c r="E39" s="445"/>
      <c r="F39" s="510"/>
      <c r="G39" s="510"/>
      <c r="H39" s="511"/>
      <c r="I39" s="105" t="s">
        <v>96</v>
      </c>
      <c r="J39" s="422" t="b">
        <f>IF('Page 1'!$Y$13=TRUE,F39*Lookups!$H$4,IF('Page 1'!$Z$13=TRUE,(F39*Lookups!$H$2)))</f>
        <v>0</v>
      </c>
      <c r="K39" s="423">
        <f t="shared" ref="K39" si="3">IF(J39&lt;101,J39*0.545,IF(J39&gt;100,(J39*0.33)))</f>
        <v>0</v>
      </c>
      <c r="L39" s="485"/>
      <c r="M39" s="486"/>
      <c r="N39" s="106" t="s">
        <v>48</v>
      </c>
      <c r="O39" s="483"/>
      <c r="P39" s="487"/>
      <c r="Q39" s="483"/>
      <c r="R39" s="484"/>
      <c r="S39" s="104"/>
      <c r="T39" s="488"/>
      <c r="U39" s="489"/>
      <c r="V39" s="490"/>
      <c r="W39" s="483"/>
      <c r="X39" s="484"/>
      <c r="Y39" s="32" t="s">
        <v>223</v>
      </c>
    </row>
    <row r="40" spans="1:25" s="73" customFormat="1" ht="21.9" customHeight="1" thickBot="1" x14ac:dyDescent="0.3">
      <c r="A40" s="424" t="s">
        <v>49</v>
      </c>
      <c r="B40" s="509"/>
      <c r="C40" s="426"/>
      <c r="D40" s="427"/>
      <c r="E40" s="427"/>
      <c r="F40" s="427"/>
      <c r="G40" s="427"/>
      <c r="H40" s="428"/>
      <c r="I40" s="107" t="s">
        <v>56</v>
      </c>
      <c r="J40" s="429">
        <f>SUM(J35,J36,J37,J38,J39)</f>
        <v>0</v>
      </c>
      <c r="K40" s="430"/>
      <c r="L40" s="429">
        <f>SUM(L35,L36,L37,L38)</f>
        <v>0</v>
      </c>
      <c r="M40" s="469"/>
      <c r="N40" s="107" t="s">
        <v>56</v>
      </c>
      <c r="O40" s="429">
        <f>SUM(O38,O39)</f>
        <v>0</v>
      </c>
      <c r="P40" s="470"/>
      <c r="Q40" s="471">
        <f>SUM(Q38,Q39)</f>
        <v>0</v>
      </c>
      <c r="R40" s="469"/>
      <c r="S40" s="107" t="s">
        <v>56</v>
      </c>
      <c r="T40" s="473"/>
      <c r="U40" s="474"/>
      <c r="V40" s="475"/>
      <c r="W40" s="429">
        <f>SUM(W35,W36,W37,W38,W39)</f>
        <v>0</v>
      </c>
      <c r="X40" s="469"/>
      <c r="Y40" s="38" t="str">
        <f>IF(AND((J40+L40+O40+Q40+W40)&gt;0,C40=0),"PLEASE COMPLETE REASON FOR TRIP","")</f>
        <v/>
      </c>
    </row>
    <row r="41" spans="1:25" s="73" customFormat="1" ht="20.100000000000001" customHeight="1" x14ac:dyDescent="0.25">
      <c r="A41" s="573" t="s">
        <v>33</v>
      </c>
      <c r="B41" s="504"/>
      <c r="C41" s="505" t="s">
        <v>34</v>
      </c>
      <c r="D41" s="506"/>
      <c r="E41" s="507"/>
      <c r="F41" s="505" t="s">
        <v>35</v>
      </c>
      <c r="G41" s="506"/>
      <c r="H41" s="508"/>
      <c r="I41" s="100"/>
      <c r="J41" s="505" t="s">
        <v>36</v>
      </c>
      <c r="K41" s="507"/>
      <c r="L41" s="505" t="s">
        <v>37</v>
      </c>
      <c r="M41" s="508"/>
      <c r="N41" s="101"/>
      <c r="O41" s="505" t="s">
        <v>36</v>
      </c>
      <c r="P41" s="507"/>
      <c r="Q41" s="505" t="s">
        <v>38</v>
      </c>
      <c r="R41" s="508"/>
      <c r="S41" s="101"/>
      <c r="T41" s="505" t="s">
        <v>39</v>
      </c>
      <c r="U41" s="506"/>
      <c r="V41" s="507"/>
      <c r="W41" s="505" t="s">
        <v>24</v>
      </c>
      <c r="X41" s="508"/>
    </row>
    <row r="42" spans="1:25" s="73" customFormat="1" ht="20.100000000000001" customHeight="1" x14ac:dyDescent="0.25">
      <c r="A42" s="435"/>
      <c r="B42" s="436"/>
      <c r="C42" s="437"/>
      <c r="D42" s="438"/>
      <c r="E42" s="439"/>
      <c r="F42" s="437"/>
      <c r="G42" s="438"/>
      <c r="H42" s="440"/>
      <c r="I42" s="101" t="s">
        <v>40</v>
      </c>
      <c r="J42" s="441"/>
      <c r="K42" s="442"/>
      <c r="L42" s="441"/>
      <c r="M42" s="499"/>
      <c r="N42" s="101" t="s">
        <v>41</v>
      </c>
      <c r="O42" s="441"/>
      <c r="P42" s="498"/>
      <c r="Q42" s="441"/>
      <c r="R42" s="499"/>
      <c r="S42" s="102"/>
      <c r="T42" s="500"/>
      <c r="U42" s="501"/>
      <c r="V42" s="502"/>
      <c r="W42" s="441"/>
      <c r="X42" s="499"/>
      <c r="Y42" s="38" t="str">
        <f>IF(AND((J47+L47+O47+Q47+W47)&gt;0,A42=0),"PLEASE ENTER DATE FOR INCURRED EXPENSE","")</f>
        <v/>
      </c>
    </row>
    <row r="43" spans="1:25" s="73" customFormat="1" ht="20.100000000000001" customHeight="1" x14ac:dyDescent="0.25">
      <c r="A43" s="446"/>
      <c r="B43" s="447"/>
      <c r="C43" s="437"/>
      <c r="D43" s="438"/>
      <c r="E43" s="439"/>
      <c r="F43" s="437"/>
      <c r="G43" s="438"/>
      <c r="H43" s="440"/>
      <c r="I43" s="120" t="s">
        <v>95</v>
      </c>
      <c r="J43" s="519"/>
      <c r="K43" s="520"/>
      <c r="L43" s="519"/>
      <c r="M43" s="521"/>
      <c r="N43" s="101" t="s">
        <v>42</v>
      </c>
      <c r="O43" s="441"/>
      <c r="P43" s="498"/>
      <c r="Q43" s="441"/>
      <c r="R43" s="499"/>
      <c r="S43" s="102"/>
      <c r="T43" s="500"/>
      <c r="U43" s="501"/>
      <c r="V43" s="502"/>
      <c r="W43" s="441"/>
      <c r="X43" s="499"/>
    </row>
    <row r="44" spans="1:25" s="73" customFormat="1" ht="20.100000000000001" customHeight="1" x14ac:dyDescent="0.25">
      <c r="A44" s="431" t="s">
        <v>43</v>
      </c>
      <c r="B44" s="432"/>
      <c r="C44" s="433"/>
      <c r="D44" s="434"/>
      <c r="E44" s="136" t="s">
        <v>44</v>
      </c>
      <c r="F44" s="433"/>
      <c r="G44" s="434"/>
      <c r="H44" s="137" t="s">
        <v>44</v>
      </c>
      <c r="I44" s="543"/>
      <c r="J44" s="496"/>
      <c r="K44" s="496"/>
      <c r="L44" s="496"/>
      <c r="M44" s="497"/>
      <c r="N44" s="101" t="s">
        <v>45</v>
      </c>
      <c r="O44" s="441"/>
      <c r="P44" s="498"/>
      <c r="Q44" s="441"/>
      <c r="R44" s="499"/>
      <c r="S44" s="102"/>
      <c r="T44" s="500"/>
      <c r="U44" s="501"/>
      <c r="V44" s="502"/>
      <c r="W44" s="441"/>
      <c r="X44" s="499"/>
      <c r="Y44" s="32"/>
    </row>
    <row r="45" spans="1:25" s="73" customFormat="1" ht="21" customHeight="1" x14ac:dyDescent="0.25">
      <c r="A45" s="418" t="s">
        <v>46</v>
      </c>
      <c r="B45" s="419"/>
      <c r="C45" s="420"/>
      <c r="D45" s="421"/>
      <c r="E45" s="135" t="s">
        <v>47</v>
      </c>
      <c r="F45" s="420"/>
      <c r="G45" s="421"/>
      <c r="H45" s="137" t="s">
        <v>47</v>
      </c>
      <c r="I45" s="494"/>
      <c r="J45" s="495"/>
      <c r="K45" s="495"/>
      <c r="L45" s="496"/>
      <c r="M45" s="497"/>
      <c r="N45" s="103" t="s">
        <v>59</v>
      </c>
      <c r="O45" s="422">
        <f>SUM(O42:P44)</f>
        <v>0</v>
      </c>
      <c r="P45" s="479"/>
      <c r="Q45" s="422">
        <f>SUM(Q42:Q44)</f>
        <v>0</v>
      </c>
      <c r="R45" s="479"/>
      <c r="S45" s="104"/>
      <c r="T45" s="480"/>
      <c r="U45" s="481"/>
      <c r="V45" s="482"/>
      <c r="W45" s="483"/>
      <c r="X45" s="484"/>
      <c r="Y45" s="32" t="s">
        <v>223</v>
      </c>
    </row>
    <row r="46" spans="1:25" s="73" customFormat="1" ht="20.100000000000001" customHeight="1" x14ac:dyDescent="0.25">
      <c r="A46" s="443" t="s">
        <v>58</v>
      </c>
      <c r="B46" s="444"/>
      <c r="C46" s="444"/>
      <c r="D46" s="444"/>
      <c r="E46" s="445"/>
      <c r="F46" s="510"/>
      <c r="G46" s="510"/>
      <c r="H46" s="511"/>
      <c r="I46" s="105" t="s">
        <v>96</v>
      </c>
      <c r="J46" s="422" t="b">
        <f>IF('Page 1'!$Y$13=TRUE,F46*Lookups!$H$4,IF('Page 1'!$Z$13=TRUE,(F46*Lookups!$H$2)))</f>
        <v>0</v>
      </c>
      <c r="K46" s="423">
        <f t="shared" ref="K46" si="4">IF(J46&lt;101,J46*0.545,IF(J46&gt;100,(J46*0.33)))</f>
        <v>0</v>
      </c>
      <c r="L46" s="574"/>
      <c r="M46" s="575"/>
      <c r="N46" s="106" t="s">
        <v>48</v>
      </c>
      <c r="O46" s="483"/>
      <c r="P46" s="487"/>
      <c r="Q46" s="483"/>
      <c r="R46" s="484"/>
      <c r="S46" s="104"/>
      <c r="T46" s="488"/>
      <c r="U46" s="489"/>
      <c r="V46" s="490"/>
      <c r="W46" s="483"/>
      <c r="X46" s="484"/>
      <c r="Y46" s="32" t="s">
        <v>223</v>
      </c>
    </row>
    <row r="47" spans="1:25" s="73" customFormat="1" ht="21.9" customHeight="1" thickBot="1" x14ac:dyDescent="0.3">
      <c r="A47" s="424" t="s">
        <v>49</v>
      </c>
      <c r="B47" s="509"/>
      <c r="C47" s="426"/>
      <c r="D47" s="427"/>
      <c r="E47" s="427"/>
      <c r="F47" s="427"/>
      <c r="G47" s="427"/>
      <c r="H47" s="428"/>
      <c r="I47" s="107" t="s">
        <v>56</v>
      </c>
      <c r="J47" s="429">
        <f>SUM(J42,J43,J44,J45,J46)</f>
        <v>0</v>
      </c>
      <c r="K47" s="430"/>
      <c r="L47" s="429">
        <f>SUM(L42,L43,L44,L45)</f>
        <v>0</v>
      </c>
      <c r="M47" s="469"/>
      <c r="N47" s="107" t="s">
        <v>56</v>
      </c>
      <c r="O47" s="429">
        <f>SUM(O45,O46)</f>
        <v>0</v>
      </c>
      <c r="P47" s="470"/>
      <c r="Q47" s="471">
        <f>SUM(Q45,Q46)</f>
        <v>0</v>
      </c>
      <c r="R47" s="469"/>
      <c r="S47" s="107" t="s">
        <v>56</v>
      </c>
      <c r="T47" s="473"/>
      <c r="U47" s="474"/>
      <c r="V47" s="475"/>
      <c r="W47" s="429">
        <f>SUM(W42,W43,W44,W45,W46)</f>
        <v>0</v>
      </c>
      <c r="X47" s="469"/>
      <c r="Y47" s="38" t="str">
        <f>IF(AND((J47+L47+O47+Q47+W47)&gt;0,C47=0),"PLEASE COMPLETE REASON FOR TRIP","")</f>
        <v/>
      </c>
    </row>
    <row r="48" spans="1:25" s="83" customFormat="1" ht="24" customHeight="1" x14ac:dyDescent="0.3">
      <c r="A48" s="184" t="s">
        <v>214</v>
      </c>
      <c r="I48" s="108" t="s">
        <v>40</v>
      </c>
      <c r="J48" s="563">
        <f>SUM(J9,J14,J21,J28,J35,J42)</f>
        <v>0</v>
      </c>
      <c r="K48" s="564"/>
      <c r="L48" s="563">
        <f>SUM(L9,L14,L21,L28,L35,L42)</f>
        <v>0</v>
      </c>
      <c r="M48" s="564"/>
      <c r="N48" s="109" t="s">
        <v>59</v>
      </c>
      <c r="O48" s="563">
        <f>SUM(O38,O31,O24,O17,O11,O45)</f>
        <v>0</v>
      </c>
      <c r="P48" s="564"/>
      <c r="Q48" s="563">
        <f>SUM(Q38,Q31,Q24,Q17,Q11,Q45)</f>
        <v>0</v>
      </c>
      <c r="R48" s="564"/>
      <c r="S48" s="109" t="s">
        <v>53</v>
      </c>
      <c r="T48" s="565"/>
      <c r="U48" s="565"/>
      <c r="V48" s="566"/>
      <c r="W48" s="563">
        <f>SUM(W40,W33,W26,W19,W47)</f>
        <v>0</v>
      </c>
      <c r="X48" s="567"/>
    </row>
    <row r="49" spans="1:24" s="83" customFormat="1" ht="24" customHeight="1" thickBot="1" x14ac:dyDescent="0.35">
      <c r="A49" s="184" t="s">
        <v>215</v>
      </c>
      <c r="I49" s="110" t="s">
        <v>95</v>
      </c>
      <c r="J49" s="570">
        <f>SUM(J10,J15,J22,J29,J36,J43)</f>
        <v>0</v>
      </c>
      <c r="K49" s="571"/>
      <c r="L49" s="570">
        <f>SUM(L10,L15,L22,L29,L36,L43)</f>
        <v>0</v>
      </c>
      <c r="M49" s="571"/>
      <c r="N49" s="111" t="s">
        <v>60</v>
      </c>
      <c r="O49" s="570">
        <f>SUM(O39,O32,O25,O18,O12,O46)</f>
        <v>0</v>
      </c>
      <c r="P49" s="571"/>
      <c r="Q49" s="570">
        <f>SUM(Q39,Q32,Q25,Q18,Q12,Q46)</f>
        <v>0</v>
      </c>
      <c r="R49" s="571"/>
      <c r="S49" s="112" t="s">
        <v>50</v>
      </c>
      <c r="T49" s="474"/>
      <c r="U49" s="474"/>
      <c r="V49" s="475"/>
      <c r="W49" s="568">
        <f>SUM(W12,W48)</f>
        <v>0</v>
      </c>
      <c r="X49" s="569"/>
    </row>
    <row r="50" spans="1:24" s="83" customFormat="1" ht="24" customHeight="1" x14ac:dyDescent="0.25">
      <c r="A50" s="114"/>
      <c r="B50" s="114"/>
      <c r="G50" s="113"/>
      <c r="H50" s="113"/>
      <c r="I50" s="461"/>
      <c r="J50" s="462"/>
      <c r="K50" s="462"/>
      <c r="L50" s="492"/>
      <c r="M50" s="493"/>
      <c r="N50" s="111" t="s">
        <v>53</v>
      </c>
      <c r="O50" s="570">
        <f>SUM(O48:P49)</f>
        <v>0</v>
      </c>
      <c r="P50" s="571"/>
      <c r="Q50" s="570">
        <f>SUM(Q48:R49)</f>
        <v>0</v>
      </c>
      <c r="R50" s="572"/>
      <c r="S50" s="15"/>
      <c r="T50" s="15"/>
      <c r="U50" s="15"/>
      <c r="V50" s="15"/>
      <c r="W50" s="15"/>
      <c r="X50" s="15"/>
    </row>
    <row r="51" spans="1:24" s="83" customFormat="1" ht="24" customHeight="1" thickBot="1" x14ac:dyDescent="0.35">
      <c r="A51" s="118"/>
      <c r="B51" s="118"/>
      <c r="C51" s="118"/>
      <c r="D51" s="118"/>
      <c r="E51" s="118"/>
      <c r="F51" s="118"/>
      <c r="I51" s="115" t="s">
        <v>96</v>
      </c>
      <c r="J51" s="570">
        <f>SUM(J12,J18,J25,J32,J39,J46)</f>
        <v>0</v>
      </c>
      <c r="K51" s="571"/>
      <c r="L51" s="457">
        <f>SUM(F46+F39+F32+F25+F18+L12)</f>
        <v>0</v>
      </c>
      <c r="M51" s="458"/>
      <c r="N51" s="116" t="s">
        <v>55</v>
      </c>
      <c r="O51" s="448">
        <f>SUM(O50)</f>
        <v>0</v>
      </c>
      <c r="P51" s="449"/>
      <c r="Q51" s="448">
        <f>SUM(Q50)</f>
        <v>0</v>
      </c>
      <c r="R51" s="450"/>
      <c r="S51" s="15"/>
      <c r="T51" s="15"/>
      <c r="U51" s="15"/>
      <c r="V51" s="15"/>
      <c r="W51" s="15"/>
      <c r="X51" s="15"/>
    </row>
    <row r="52" spans="1:24" s="83" customFormat="1" ht="24" customHeight="1" x14ac:dyDescent="0.25">
      <c r="A52" s="118"/>
      <c r="B52" s="118"/>
      <c r="C52" s="118"/>
      <c r="D52" s="118"/>
      <c r="E52" s="118"/>
      <c r="F52" s="118"/>
      <c r="I52" s="111" t="s">
        <v>53</v>
      </c>
      <c r="J52" s="570">
        <f>SUM(J48+J49+J50+J51)</f>
        <v>0</v>
      </c>
      <c r="K52" s="571"/>
      <c r="L52" s="570">
        <f>SUM(L48,L49,L50)</f>
        <v>0</v>
      </c>
      <c r="M52" s="572"/>
      <c r="N52" s="117"/>
      <c r="O52" s="15"/>
      <c r="P52" s="15"/>
      <c r="Q52" s="15"/>
      <c r="R52" s="15"/>
      <c r="S52" s="15"/>
      <c r="T52" s="15"/>
      <c r="U52" s="15"/>
      <c r="V52" s="15"/>
      <c r="W52" s="15"/>
      <c r="X52" s="15"/>
    </row>
    <row r="53" spans="1:24" s="83" customFormat="1" ht="24" customHeight="1" thickBot="1" x14ac:dyDescent="0.3">
      <c r="A53" s="15"/>
      <c r="B53" s="15"/>
      <c r="C53" s="15"/>
      <c r="D53" s="15"/>
      <c r="E53" s="15"/>
      <c r="F53" s="15"/>
      <c r="I53" s="116" t="s">
        <v>55</v>
      </c>
      <c r="J53" s="448">
        <f>SUM(J52)</f>
        <v>0</v>
      </c>
      <c r="K53" s="449"/>
      <c r="L53" s="448">
        <f>SUM(L52)</f>
        <v>0</v>
      </c>
      <c r="M53" s="450"/>
      <c r="N53" s="117"/>
      <c r="O53" s="15"/>
      <c r="P53" s="15"/>
      <c r="Q53" s="15"/>
      <c r="R53" s="15"/>
      <c r="S53" s="15"/>
      <c r="T53" s="15"/>
      <c r="U53" s="15"/>
      <c r="V53" s="15"/>
      <c r="W53" s="15"/>
      <c r="X53" s="15"/>
    </row>
    <row r="54" spans="1:24" ht="18" customHeight="1" x14ac:dyDescent="0.25">
      <c r="G54" s="118"/>
      <c r="H54" s="118"/>
      <c r="I54" s="119"/>
      <c r="J54" s="118"/>
      <c r="N54" s="117"/>
    </row>
    <row r="55" spans="1:24" ht="18" customHeight="1" x14ac:dyDescent="0.25">
      <c r="G55" s="118"/>
      <c r="H55" s="118"/>
      <c r="I55" s="118"/>
      <c r="J55" s="118"/>
    </row>
    <row r="56" spans="1:24" ht="18" customHeight="1" x14ac:dyDescent="0.25"/>
    <row r="57" spans="1:24" ht="18" customHeight="1" x14ac:dyDescent="0.25"/>
    <row r="58" spans="1:24" ht="18" customHeight="1" x14ac:dyDescent="0.25"/>
    <row r="59" spans="1:24" ht="18" customHeight="1" x14ac:dyDescent="0.25"/>
    <row r="60" spans="1:24" ht="18" customHeight="1" x14ac:dyDescent="0.25"/>
    <row r="61" spans="1:24" ht="18" customHeight="1" x14ac:dyDescent="0.25"/>
    <row r="62" spans="1:24" ht="18" customHeight="1" x14ac:dyDescent="0.25"/>
    <row r="63" spans="1:24" ht="18" customHeight="1" x14ac:dyDescent="0.25"/>
    <row r="64" spans="1:24"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4" ht="18" customHeight="1" x14ac:dyDescent="0.25"/>
    <row r="75" ht="18" customHeight="1" x14ac:dyDescent="0.25"/>
    <row r="80" ht="18" customHeight="1" x14ac:dyDescent="0.25"/>
    <row r="81" ht="18" customHeight="1" x14ac:dyDescent="0.25"/>
    <row r="82" ht="18" customHeight="1" x14ac:dyDescent="0.25"/>
  </sheetData>
  <sheetProtection algorithmName="SHA-512" hashValue="F6d72ufT5z7dVGni3p1ZXP4CV1/2xB15xIIehN/9Yjo66bfOKUebyyIQxEA4KiP1f9iwjorJkLCEpPZPxDr4yg==" saltValue="3gOItr8OOhlFjV503tFZSQ==" spinCount="100000" sheet="1" objects="1" scenarios="1"/>
  <mergeCells count="347">
    <mergeCell ref="J53:K53"/>
    <mergeCell ref="L53:M53"/>
    <mergeCell ref="W48:X48"/>
    <mergeCell ref="T49:V49"/>
    <mergeCell ref="W49:X49"/>
    <mergeCell ref="O50:P50"/>
    <mergeCell ref="Q50:R50"/>
    <mergeCell ref="J52:K52"/>
    <mergeCell ref="L52:M52"/>
    <mergeCell ref="J51:K51"/>
    <mergeCell ref="L51:M51"/>
    <mergeCell ref="O51:P51"/>
    <mergeCell ref="Q51:R51"/>
    <mergeCell ref="O48:P48"/>
    <mergeCell ref="Q48:R48"/>
    <mergeCell ref="J49:K49"/>
    <mergeCell ref="L49:M49"/>
    <mergeCell ref="O49:P49"/>
    <mergeCell ref="Q49:R49"/>
    <mergeCell ref="J48:K48"/>
    <mergeCell ref="L48:M48"/>
    <mergeCell ref="T48:V48"/>
    <mergeCell ref="I50:M50"/>
    <mergeCell ref="T45:V45"/>
    <mergeCell ref="W45:X45"/>
    <mergeCell ref="A47:B47"/>
    <mergeCell ref="J47:K47"/>
    <mergeCell ref="L47:M47"/>
    <mergeCell ref="O47:P47"/>
    <mergeCell ref="Q47:R47"/>
    <mergeCell ref="T47:V47"/>
    <mergeCell ref="A46:E46"/>
    <mergeCell ref="F46:H46"/>
    <mergeCell ref="J46:K46"/>
    <mergeCell ref="L46:M46"/>
    <mergeCell ref="O46:P46"/>
    <mergeCell ref="Q46:R46"/>
    <mergeCell ref="T46:V46"/>
    <mergeCell ref="W46:X46"/>
    <mergeCell ref="C47:H47"/>
    <mergeCell ref="W47:X47"/>
    <mergeCell ref="A45:B45"/>
    <mergeCell ref="W36:X36"/>
    <mergeCell ref="C37:D37"/>
    <mergeCell ref="F37:G37"/>
    <mergeCell ref="O45:P45"/>
    <mergeCell ref="Q45:R45"/>
    <mergeCell ref="C45:D45"/>
    <mergeCell ref="F45:G45"/>
    <mergeCell ref="T38:V38"/>
    <mergeCell ref="W40:X40"/>
    <mergeCell ref="J41:K41"/>
    <mergeCell ref="L41:M41"/>
    <mergeCell ref="O41:P41"/>
    <mergeCell ref="Q41:R41"/>
    <mergeCell ref="T41:V41"/>
    <mergeCell ref="W41:X41"/>
    <mergeCell ref="T39:V39"/>
    <mergeCell ref="W39:X39"/>
    <mergeCell ref="J39:K39"/>
    <mergeCell ref="L39:M39"/>
    <mergeCell ref="O39:P39"/>
    <mergeCell ref="Q39:R39"/>
    <mergeCell ref="W38:X38"/>
    <mergeCell ref="O38:P38"/>
    <mergeCell ref="Q38:R38"/>
    <mergeCell ref="O37:P37"/>
    <mergeCell ref="Q37:R37"/>
    <mergeCell ref="T37:V37"/>
    <mergeCell ref="A36:B36"/>
    <mergeCell ref="C36:E36"/>
    <mergeCell ref="F36:H36"/>
    <mergeCell ref="J36:K36"/>
    <mergeCell ref="L36:M36"/>
    <mergeCell ref="O36:P36"/>
    <mergeCell ref="Q36:R36"/>
    <mergeCell ref="T36:V36"/>
    <mergeCell ref="W37:X37"/>
    <mergeCell ref="O34:P34"/>
    <mergeCell ref="Q34:R34"/>
    <mergeCell ref="A35:B35"/>
    <mergeCell ref="C35:E35"/>
    <mergeCell ref="F35:H35"/>
    <mergeCell ref="J35:K35"/>
    <mergeCell ref="L35:M35"/>
    <mergeCell ref="O35:P35"/>
    <mergeCell ref="Q35:R35"/>
    <mergeCell ref="A34:B34"/>
    <mergeCell ref="C34:E34"/>
    <mergeCell ref="F34:H34"/>
    <mergeCell ref="J34:K34"/>
    <mergeCell ref="L34:M34"/>
    <mergeCell ref="T34:V34"/>
    <mergeCell ref="W34:X34"/>
    <mergeCell ref="I37:M38"/>
    <mergeCell ref="A38:B38"/>
    <mergeCell ref="C38:D38"/>
    <mergeCell ref="F38:G38"/>
    <mergeCell ref="T35:V35"/>
    <mergeCell ref="W35:X35"/>
    <mergeCell ref="A37:B37"/>
    <mergeCell ref="T32:V32"/>
    <mergeCell ref="W32:X32"/>
    <mergeCell ref="A33:B33"/>
    <mergeCell ref="J33:K33"/>
    <mergeCell ref="L33:M33"/>
    <mergeCell ref="O33:P33"/>
    <mergeCell ref="Q33:R33"/>
    <mergeCell ref="T33:V33"/>
    <mergeCell ref="J32:K32"/>
    <mergeCell ref="L32:M32"/>
    <mergeCell ref="O32:P32"/>
    <mergeCell ref="Q32:R32"/>
    <mergeCell ref="W33:X33"/>
    <mergeCell ref="A32:E32"/>
    <mergeCell ref="F32:H32"/>
    <mergeCell ref="C33:H33"/>
    <mergeCell ref="Q29:R29"/>
    <mergeCell ref="A28:B28"/>
    <mergeCell ref="C28:E28"/>
    <mergeCell ref="F28:H28"/>
    <mergeCell ref="J28:K28"/>
    <mergeCell ref="L28:M28"/>
    <mergeCell ref="T28:V28"/>
    <mergeCell ref="O28:P28"/>
    <mergeCell ref="Q28:R28"/>
    <mergeCell ref="T27:V27"/>
    <mergeCell ref="A26:B26"/>
    <mergeCell ref="C26:H26"/>
    <mergeCell ref="J26:K26"/>
    <mergeCell ref="L26:M26"/>
    <mergeCell ref="O26:P26"/>
    <mergeCell ref="Q26:R26"/>
    <mergeCell ref="T26:V26"/>
    <mergeCell ref="W26:X26"/>
    <mergeCell ref="W27:X27"/>
    <mergeCell ref="A27:B27"/>
    <mergeCell ref="C27:E27"/>
    <mergeCell ref="F27:H27"/>
    <mergeCell ref="J27:K27"/>
    <mergeCell ref="L27:M27"/>
    <mergeCell ref="I23:M24"/>
    <mergeCell ref="J22:K22"/>
    <mergeCell ref="L22:M22"/>
    <mergeCell ref="O22:P22"/>
    <mergeCell ref="Q22:R22"/>
    <mergeCell ref="C22:E22"/>
    <mergeCell ref="F22:H22"/>
    <mergeCell ref="O27:P27"/>
    <mergeCell ref="Q27:R27"/>
    <mergeCell ref="F25:H25"/>
    <mergeCell ref="J25:K25"/>
    <mergeCell ref="L25:M25"/>
    <mergeCell ref="O25:P25"/>
    <mergeCell ref="O23:P23"/>
    <mergeCell ref="Q23:R23"/>
    <mergeCell ref="Q25:R25"/>
    <mergeCell ref="T22:V22"/>
    <mergeCell ref="W22:X22"/>
    <mergeCell ref="W23:X23"/>
    <mergeCell ref="T24:V24"/>
    <mergeCell ref="W24:X24"/>
    <mergeCell ref="O24:P24"/>
    <mergeCell ref="Q24:R24"/>
    <mergeCell ref="T25:V25"/>
    <mergeCell ref="W25:X25"/>
    <mergeCell ref="T23:V23"/>
    <mergeCell ref="J21:K21"/>
    <mergeCell ref="L21:M21"/>
    <mergeCell ref="O21:P21"/>
    <mergeCell ref="Q21:R21"/>
    <mergeCell ref="T21:V21"/>
    <mergeCell ref="W21:X21"/>
    <mergeCell ref="C21:E21"/>
    <mergeCell ref="F21:H21"/>
    <mergeCell ref="J20:K20"/>
    <mergeCell ref="L20:M20"/>
    <mergeCell ref="O20:P20"/>
    <mergeCell ref="F20:H20"/>
    <mergeCell ref="Q20:R20"/>
    <mergeCell ref="W19:X19"/>
    <mergeCell ref="T18:V18"/>
    <mergeCell ref="W18:X18"/>
    <mergeCell ref="T20:V20"/>
    <mergeCell ref="W20:X20"/>
    <mergeCell ref="C7:H7"/>
    <mergeCell ref="I7:M7"/>
    <mergeCell ref="J12:K12"/>
    <mergeCell ref="J19:K19"/>
    <mergeCell ref="L19:M19"/>
    <mergeCell ref="C17:D17"/>
    <mergeCell ref="F17:G17"/>
    <mergeCell ref="A18:E18"/>
    <mergeCell ref="F18:H18"/>
    <mergeCell ref="J18:K18"/>
    <mergeCell ref="L18:M18"/>
    <mergeCell ref="A16:B16"/>
    <mergeCell ref="C16:D16"/>
    <mergeCell ref="F16:G16"/>
    <mergeCell ref="A13:B13"/>
    <mergeCell ref="A8:B8"/>
    <mergeCell ref="J13:K13"/>
    <mergeCell ref="O15:P15"/>
    <mergeCell ref="I16:M17"/>
    <mergeCell ref="Q8:R8"/>
    <mergeCell ref="J9:K9"/>
    <mergeCell ref="J10:K10"/>
    <mergeCell ref="J11:K11"/>
    <mergeCell ref="O19:P19"/>
    <mergeCell ref="Q19:R19"/>
    <mergeCell ref="T19:V19"/>
    <mergeCell ref="T8:V8"/>
    <mergeCell ref="Q15:R15"/>
    <mergeCell ref="T15:V15"/>
    <mergeCell ref="O17:P17"/>
    <mergeCell ref="J15:K15"/>
    <mergeCell ref="L15:M15"/>
    <mergeCell ref="Q16:R16"/>
    <mergeCell ref="C8:E8"/>
    <mergeCell ref="F8:H8"/>
    <mergeCell ref="C19:H19"/>
    <mergeCell ref="J8:K8"/>
    <mergeCell ref="L8:M8"/>
    <mergeCell ref="O8:P8"/>
    <mergeCell ref="O16:P16"/>
    <mergeCell ref="W15:X15"/>
    <mergeCell ref="Q18:R18"/>
    <mergeCell ref="Q17:R17"/>
    <mergeCell ref="W17:X17"/>
    <mergeCell ref="L13:M13"/>
    <mergeCell ref="Q11:R11"/>
    <mergeCell ref="O12:P12"/>
    <mergeCell ref="Q12:R12"/>
    <mergeCell ref="L9:M9"/>
    <mergeCell ref="L10:M10"/>
    <mergeCell ref="L11:M11"/>
    <mergeCell ref="W16:X16"/>
    <mergeCell ref="O11:P11"/>
    <mergeCell ref="W12:X12"/>
    <mergeCell ref="O18:P18"/>
    <mergeCell ref="T16:V16"/>
    <mergeCell ref="T17:V17"/>
    <mergeCell ref="A1:X1"/>
    <mergeCell ref="A2:X2"/>
    <mergeCell ref="A7:B7"/>
    <mergeCell ref="E4:L4"/>
    <mergeCell ref="S4:X4"/>
    <mergeCell ref="C5:F5"/>
    <mergeCell ref="H5:J5"/>
    <mergeCell ref="A14:B14"/>
    <mergeCell ref="C14:E14"/>
    <mergeCell ref="F14:H14"/>
    <mergeCell ref="J14:K14"/>
    <mergeCell ref="L14:M14"/>
    <mergeCell ref="T14:V14"/>
    <mergeCell ref="W14:X14"/>
    <mergeCell ref="W8:X8"/>
    <mergeCell ref="Q13:R13"/>
    <mergeCell ref="T13:V13"/>
    <mergeCell ref="W13:X13"/>
    <mergeCell ref="O14:P14"/>
    <mergeCell ref="Q14:R14"/>
    <mergeCell ref="O13:P13"/>
    <mergeCell ref="L12:M12"/>
    <mergeCell ref="N7:R7"/>
    <mergeCell ref="S7:X7"/>
    <mergeCell ref="W28:X28"/>
    <mergeCell ref="C29:E29"/>
    <mergeCell ref="F29:H29"/>
    <mergeCell ref="C31:D31"/>
    <mergeCell ref="F31:G31"/>
    <mergeCell ref="A31:B31"/>
    <mergeCell ref="A30:B30"/>
    <mergeCell ref="C30:D30"/>
    <mergeCell ref="F30:G30"/>
    <mergeCell ref="O30:P30"/>
    <mergeCell ref="Q30:R30"/>
    <mergeCell ref="T30:V30"/>
    <mergeCell ref="W30:X30"/>
    <mergeCell ref="O31:P31"/>
    <mergeCell ref="Q31:R31"/>
    <mergeCell ref="T31:V31"/>
    <mergeCell ref="W31:X31"/>
    <mergeCell ref="T29:V29"/>
    <mergeCell ref="W29:X29"/>
    <mergeCell ref="I30:M31"/>
    <mergeCell ref="A29:B29"/>
    <mergeCell ref="J29:K29"/>
    <mergeCell ref="L29:M29"/>
    <mergeCell ref="O29:P29"/>
    <mergeCell ref="A24:B24"/>
    <mergeCell ref="C24:D24"/>
    <mergeCell ref="F24:G24"/>
    <mergeCell ref="A21:B21"/>
    <mergeCell ref="A23:B23"/>
    <mergeCell ref="C20:E20"/>
    <mergeCell ref="A22:B22"/>
    <mergeCell ref="A39:E39"/>
    <mergeCell ref="C9:H12"/>
    <mergeCell ref="A19:B19"/>
    <mergeCell ref="A20:B20"/>
    <mergeCell ref="C23:D23"/>
    <mergeCell ref="F23:G23"/>
    <mergeCell ref="A25:E25"/>
    <mergeCell ref="F39:H39"/>
    <mergeCell ref="A15:B15"/>
    <mergeCell ref="C15:E15"/>
    <mergeCell ref="F15:H15"/>
    <mergeCell ref="C13:E13"/>
    <mergeCell ref="F13:H13"/>
    <mergeCell ref="A17:B17"/>
    <mergeCell ref="C40:H40"/>
    <mergeCell ref="C41:E41"/>
    <mergeCell ref="F41:H41"/>
    <mergeCell ref="C42:E42"/>
    <mergeCell ref="F42:H42"/>
    <mergeCell ref="A44:B44"/>
    <mergeCell ref="C44:D44"/>
    <mergeCell ref="F44:G44"/>
    <mergeCell ref="A43:B43"/>
    <mergeCell ref="C43:E43"/>
    <mergeCell ref="F43:H43"/>
    <mergeCell ref="A42:B42"/>
    <mergeCell ref="T44:V44"/>
    <mergeCell ref="W44:X44"/>
    <mergeCell ref="A41:B41"/>
    <mergeCell ref="A40:B40"/>
    <mergeCell ref="J40:K40"/>
    <mergeCell ref="L40:M40"/>
    <mergeCell ref="O40:P40"/>
    <mergeCell ref="Q40:R40"/>
    <mergeCell ref="T40:V40"/>
    <mergeCell ref="T42:V42"/>
    <mergeCell ref="W42:X42"/>
    <mergeCell ref="J43:K43"/>
    <mergeCell ref="L43:M43"/>
    <mergeCell ref="O43:P43"/>
    <mergeCell ref="Q43:R43"/>
    <mergeCell ref="T43:V43"/>
    <mergeCell ref="J42:K42"/>
    <mergeCell ref="L42:M42"/>
    <mergeCell ref="O42:P42"/>
    <mergeCell ref="Q42:R42"/>
    <mergeCell ref="W43:X43"/>
    <mergeCell ref="O44:P44"/>
    <mergeCell ref="Q44:R44"/>
    <mergeCell ref="I44:M45"/>
  </mergeCells>
  <conditionalFormatting sqref="A14:B14">
    <cfRule type="expression" dxfId="59" priority="13">
      <formula>$Y14 ="PLEASE ENTER DATE FOR INCURRED EXPENSE"</formula>
    </cfRule>
  </conditionalFormatting>
  <conditionalFormatting sqref="A21:B21">
    <cfRule type="expression" dxfId="58" priority="12">
      <formula>$Y21 ="PLEASE ENTER DATE FOR INCURRED EXPENSE"</formula>
    </cfRule>
  </conditionalFormatting>
  <conditionalFormatting sqref="A28:B28">
    <cfRule type="expression" dxfId="57" priority="11">
      <formula>$Y28 ="PLEASE ENTER DATE FOR INCURRED EXPENSE"</formula>
    </cfRule>
  </conditionalFormatting>
  <conditionalFormatting sqref="A35:B35">
    <cfRule type="expression" dxfId="56" priority="10">
      <formula>$Y35 ="PLEASE ENTER DATE FOR INCURRED EXPENSE"</formula>
    </cfRule>
  </conditionalFormatting>
  <conditionalFormatting sqref="A42:B42">
    <cfRule type="expression" dxfId="55" priority="9">
      <formula>$Y42 ="PLEASE ENTER DATE FOR INCURRED EXPENSE"</formula>
    </cfRule>
  </conditionalFormatting>
  <conditionalFormatting sqref="C19:H19">
    <cfRule type="expression" dxfId="54" priority="27">
      <formula>$Y14="PLEASE ENTER DATE FOR INCURRED EXPENSE"</formula>
    </cfRule>
    <cfRule type="expression" dxfId="53" priority="28">
      <formula>$Y19 ="PLEASE COMPLETE REASON FOR TRIP"</formula>
    </cfRule>
  </conditionalFormatting>
  <conditionalFormatting sqref="C26:H26">
    <cfRule type="expression" dxfId="52" priority="7">
      <formula>$Y21="PLEASE ENTER DATE FOR INCURRED EXPENSE"</formula>
    </cfRule>
    <cfRule type="expression" dxfId="51" priority="8">
      <formula>$Y26 ="PLEASE COMPLETE REASON FOR TRIP"</formula>
    </cfRule>
  </conditionalFormatting>
  <conditionalFormatting sqref="C33:H33">
    <cfRule type="expression" dxfId="50" priority="5">
      <formula>$Y28="PLEASE ENTER DATE FOR INCURRED EXPENSE"</formula>
    </cfRule>
    <cfRule type="expression" dxfId="49" priority="6">
      <formula>$Y33 ="PLEASE COMPLETE REASON FOR TRIP"</formula>
    </cfRule>
  </conditionalFormatting>
  <conditionalFormatting sqref="C40:H40">
    <cfRule type="expression" dxfId="48" priority="3">
      <formula>$Y35="PLEASE ENTER DATE FOR INCURRED EXPENSE"</formula>
    </cfRule>
    <cfRule type="expression" dxfId="47" priority="4">
      <formula>$Y40 ="PLEASE COMPLETE REASON FOR TRIP"</formula>
    </cfRule>
  </conditionalFormatting>
  <conditionalFormatting sqref="C47:H47">
    <cfRule type="expression" dxfId="46" priority="1">
      <formula>$Y42="PLEASE ENTER DATE FOR INCURRED EXPENSE"</formula>
    </cfRule>
    <cfRule type="expression" dxfId="45" priority="2">
      <formula>$Y47 ="PLEASE COMPLETE REASON FOR TRIP"</formula>
    </cfRule>
  </conditionalFormatting>
  <conditionalFormatting sqref="J18:K18">
    <cfRule type="cellIs" dxfId="44" priority="33" operator="equal">
      <formula>FALSE</formula>
    </cfRule>
  </conditionalFormatting>
  <conditionalFormatting sqref="J25:K25">
    <cfRule type="cellIs" dxfId="43" priority="32" operator="equal">
      <formula>FALSE</formula>
    </cfRule>
  </conditionalFormatting>
  <conditionalFormatting sqref="J32:K32">
    <cfRule type="cellIs" dxfId="42" priority="31" operator="equal">
      <formula>FALSE</formula>
    </cfRule>
  </conditionalFormatting>
  <conditionalFormatting sqref="J39:K39">
    <cfRule type="cellIs" dxfId="41" priority="30" operator="equal">
      <formula>FALSE</formula>
    </cfRule>
  </conditionalFormatting>
  <conditionalFormatting sqref="J46:K46">
    <cfRule type="cellIs" dxfId="40" priority="29" operator="equal">
      <formula>FALSE</formula>
    </cfRule>
  </conditionalFormatting>
  <dataValidations count="4">
    <dataValidation allowBlank="1" showInputMessage="1" showErrorMessage="1" prompt="Time must be entered in h:mm format." sqref="C30:C31 D30 D16 F23:G24 C23:C24 F16:G17 C16:C17 D23 F30:G31 C37:C38 D37 F37:G38 C44:C45 D44 F44:G45" xr:uid="{00000000-0002-0000-0500-000001000000}"/>
    <dataValidation type="list" allowBlank="1" showInputMessage="1" showErrorMessage="1" sqref="H30:H31 E30:E31 H16:H17 H23:H24 E23:E24 E16:E17 H37:H38 E37:E38 H44:H45 E44:E45" xr:uid="{00000000-0002-0000-0500-000002000000}">
      <formula1>"a.m., p.m."</formula1>
    </dataValidation>
    <dataValidation type="date" operator="greaterThanOrEqual" allowBlank="1" showInputMessage="1" showErrorMessage="1" prompt="Travel begin date -mm/dd/yy" sqref="C5" xr:uid="{00000000-0002-0000-0500-000009000000}">
      <formula1>36892</formula1>
    </dataValidation>
    <dataValidation type="date" operator="greaterThanOrEqual" allowBlank="1" showInputMessage="1" showErrorMessage="1" prompt="Travel end date -mm/dd/yy" sqref="G5:H5" xr:uid="{00000000-0002-0000-0500-00000A000000}">
      <formula1>36892</formula1>
    </dataValidation>
  </dataValidations>
  <printOptions horizontalCentered="1"/>
  <pageMargins left="0.2" right="0.2" top="0.2" bottom="0.2" header="0.05" footer="0.05"/>
  <pageSetup scale="74" orientation="portrait" r:id="rId1"/>
  <headerFooter>
    <oddFooter>&amp;R&amp;A</oddFooter>
  </headerFooter>
  <extLst>
    <ext xmlns:x14="http://schemas.microsoft.com/office/spreadsheetml/2009/9/main" uri="{CCE6A557-97BC-4b89-ADB6-D9C93CAAB3DF}">
      <x14:dataValidations xmlns:xm="http://schemas.microsoft.com/office/excel/2006/main" count="7">
        <x14:dataValidation type="list" allowBlank="1" showErrorMessage="1" prompt="You MUST include travel times in order to claim meals." xr:uid="{3B8F47DC-59E7-4EED-B136-CFBBD94B8250}">
          <x14:formula1>
            <xm:f>Lookups!$E$4</xm:f>
          </x14:formula1>
          <xm:sqref>Q16:R16 Q23:R23 Q30:R30 Q37:R37 Q44:R44</xm:sqref>
        </x14:dataValidation>
        <x14:dataValidation type="list" allowBlank="1" showErrorMessage="1" xr:uid="{42289FCB-C941-4D64-A9FE-089BC29E9998}">
          <x14:formula1>
            <xm:f>Lookups!$E$3</xm:f>
          </x14:formula1>
          <xm:sqref>Q15:R15 Q22:R22 Q29:R29 Q36:R36 Q43:R43</xm:sqref>
        </x14:dataValidation>
        <x14:dataValidation type="list" allowBlank="1" showInputMessage="1" showErrorMessage="1" xr:uid="{A75B0EC7-9CCD-4222-942E-7156DD77AB89}">
          <x14:formula1>
            <xm:f>Lookups!$E$2</xm:f>
          </x14:formula1>
          <xm:sqref>Q14:R14 Q21:R21 Q28:R28 Q35:R35 Q42:R42</xm:sqref>
        </x14:dataValidation>
        <x14:dataValidation type="list" allowBlank="1" showErrorMessage="1" xr:uid="{B3ED5113-6AAD-475C-91A4-F3DAB381876B}">
          <x14:formula1>
            <xm:f>Lookups!$B$4</xm:f>
          </x14:formula1>
          <xm:sqref>O16:P16 O23:P23 O30:P30 O37:P37 O44:P44</xm:sqref>
        </x14:dataValidation>
        <x14:dataValidation type="list" allowBlank="1" showErrorMessage="1" xr:uid="{E5337EC8-14C4-4296-9E69-8E6353B639B3}">
          <x14:formula1>
            <xm:f>Lookups!$B$3</xm:f>
          </x14:formula1>
          <xm:sqref>O15:P15 O22:P22 O29:P29 O36:P36 O43:P43</xm:sqref>
        </x14:dataValidation>
        <x14:dataValidation type="list" allowBlank="1" xr:uid="{76316654-D909-42D8-A22D-7314BD834C2F}">
          <x14:formula1>
            <xm:f>Lookups!$B$2</xm:f>
          </x14:formula1>
          <xm:sqref>O14:P14 O21:P21 O28:P28 O35:P35 O42:P42</xm:sqref>
        </x14:dataValidation>
        <x14:dataValidation type="list" allowBlank="1" showInputMessage="1" showErrorMessage="1" xr:uid="{45918CD4-7628-4D4B-AC49-B5920708D2B3}">
          <x14:formula1>
            <xm:f>Lookups!$J$2:$J$18</xm:f>
          </x14:formula1>
          <xm:sqref>T14:V16 T42:V44 T21:V23 T28:V30 T35:V37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Review Checklist</vt:lpstr>
      <vt:lpstr>Quick Reference Guide</vt:lpstr>
      <vt:lpstr>Instructions</vt:lpstr>
      <vt:lpstr>Page 1</vt:lpstr>
      <vt:lpstr>Page 2</vt:lpstr>
      <vt:lpstr>Page 3 </vt:lpstr>
      <vt:lpstr>Page 4 </vt:lpstr>
      <vt:lpstr>Page 5</vt:lpstr>
      <vt:lpstr>Page 6</vt:lpstr>
      <vt:lpstr>Page 7</vt:lpstr>
      <vt:lpstr>Page 8</vt:lpstr>
      <vt:lpstr>Private Car Mileage Tracking_1A</vt:lpstr>
      <vt:lpstr>Private Car Mileage Tracking_1B</vt:lpstr>
      <vt:lpstr>Private Car Mileage Tracking_1C</vt:lpstr>
      <vt:lpstr>Lookups</vt:lpstr>
      <vt:lpstr>'Page 1'!Print_Area</vt:lpstr>
      <vt:lpstr>'Page 2'!Print_Area</vt:lpstr>
      <vt:lpstr>'Page 3 '!Print_Area</vt:lpstr>
      <vt:lpstr>'Page 4 '!Print_Area</vt:lpstr>
      <vt:lpstr>'Page 5'!Print_Area</vt:lpstr>
      <vt:lpstr>'Page 6'!Print_Area</vt:lpstr>
      <vt:lpstr>'Page 7'!Print_Area</vt:lpstr>
      <vt:lpstr>'Page 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Dannette Christman</dc:creator>
  <cp:lastModifiedBy>STACKPOLE, JENNIFER L</cp:lastModifiedBy>
  <cp:lastPrinted>2023-10-03T17:44:40Z</cp:lastPrinted>
  <dcterms:created xsi:type="dcterms:W3CDTF">2009-01-15T15:32:31Z</dcterms:created>
  <dcterms:modified xsi:type="dcterms:W3CDTF">2024-01-04T17:26:07Z</dcterms:modified>
</cp:coreProperties>
</file>